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3"/>
  </bookViews>
  <sheets>
    <sheet name="Поселок" sheetId="1" r:id="rId1"/>
    <sheet name="Алешкин" sheetId="2" r:id="rId2"/>
    <sheet name="Басакин" sheetId="3" r:id="rId3"/>
    <sheet name="Б-Терновой" sheetId="4" r:id="rId4"/>
    <sheet name="В-Гнутов" sheetId="5" r:id="rId5"/>
    <sheet name="Елкино" sheetId="6" r:id="rId6"/>
    <sheet name="Захаров" sheetId="7" r:id="rId7"/>
    <sheet name="Красный" sheetId="8" r:id="rId8"/>
    <sheet name="Нижнегнутов" sheetId="9" r:id="rId9"/>
    <sheet name="Пристен" sheetId="10" r:id="rId10"/>
    <sheet name="Сизов" sheetId="11" r:id="rId11"/>
    <sheet name="Тормосин" sheetId="12" r:id="rId12"/>
  </sheets>
  <definedNames/>
  <calcPr fullCalcOnLoad="1" refMode="R1C1"/>
</workbook>
</file>

<file path=xl/sharedStrings.xml><?xml version="1.0" encoding="utf-8"?>
<sst xmlns="http://schemas.openxmlformats.org/spreadsheetml/2006/main" count="1596" uniqueCount="296">
  <si>
    <t>000 1 01 00000 00 0000 000</t>
  </si>
  <si>
    <t>000 1 01 02000 01 0000 110</t>
  </si>
  <si>
    <t>Налог на доходы физических лиц</t>
  </si>
  <si>
    <t>000 1 05 00000 00 0000 000</t>
  </si>
  <si>
    <t>Налог на совокупный доход</t>
  </si>
  <si>
    <t>000 1 05 03000 01 0000 110</t>
  </si>
  <si>
    <t>Единый сельскохозяйственный налог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</si>
  <si>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</si>
  <si>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</si>
  <si>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</si>
  <si>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</si>
  <si>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</si>
  <si>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</si>
  <si>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</si>
  <si>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000 2 02 01001 10 0000 151</t>
  </si>
  <si>
    <t>.0100</t>
  </si>
  <si>
    <t>Общегосударственные вопросы</t>
  </si>
  <si>
    <t>.0102</t>
  </si>
  <si>
    <t>.0104</t>
  </si>
  <si>
    <t>.0200</t>
  </si>
  <si>
    <t>Национальная оборона</t>
  </si>
  <si>
    <t>.0300</t>
  </si>
  <si>
    <t>.0309</t>
  </si>
  <si>
    <t>.0500</t>
  </si>
  <si>
    <t>Жилищно-коммунальное хозяйство</t>
  </si>
  <si>
    <t>.0502</t>
  </si>
  <si>
    <t>.0700</t>
  </si>
  <si>
    <t>Образование</t>
  </si>
  <si>
    <t>.0800</t>
  </si>
  <si>
    <t>.0801</t>
  </si>
  <si>
    <t>Культура</t>
  </si>
  <si>
    <t>ИТОГО РАСХОДОВ</t>
  </si>
  <si>
    <t>.0707</t>
  </si>
  <si>
    <t>Код бюджетной классификации Российской Федерации</t>
  </si>
  <si>
    <t>Благоустройство</t>
  </si>
  <si>
    <t>000 2 02 01000 00 0000 151</t>
  </si>
  <si>
    <t>Коммунальное хозяйство</t>
  </si>
  <si>
    <t>.0400</t>
  </si>
  <si>
    <t>Национальная экономика</t>
  </si>
  <si>
    <t>000 1 00 00000 00 0000 000</t>
  </si>
  <si>
    <t>Государственная пошлина</t>
  </si>
  <si>
    <t>Субвенции бюджетам субъектов РФ и муниципальных образований</t>
  </si>
  <si>
    <t>.0203</t>
  </si>
  <si>
    <t>Мобилизационная и вневойсковая подготовка</t>
  </si>
  <si>
    <t>.0503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</si>
  <si>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</si>
  <si>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</si>
  <si>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</si>
  <si>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Иные межбюджетные трансферты</t>
  </si>
  <si>
    <t>Всего собственных доходов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</si>
  <si>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</si>
  <si>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</si>
  <si>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000 1 08 00000 00 0000 000</t>
  </si>
  <si>
    <t>Прочие налоги, пошлины и сборы</t>
  </si>
  <si>
    <t>000 2 02 03015 10 0000 151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</si>
  <si>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</si>
  <si>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</si>
  <si>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.0103</t>
  </si>
  <si>
    <t>.0412</t>
  </si>
  <si>
    <t>.0505</t>
  </si>
  <si>
    <t>Физическая культура и спорт</t>
  </si>
  <si>
    <t xml:space="preserve"> 000 1 00 00000 00 0000 000 </t>
  </si>
  <si>
    <t xml:space="preserve">Налоги на прибыль, доходы </t>
  </si>
  <si>
    <t>Налоги на совокупный доход</t>
  </si>
  <si>
    <t xml:space="preserve">000 1 05 03000 01 0000 110  </t>
  </si>
  <si>
    <t xml:space="preserve"> 000 1 06 00000 00 0000 000</t>
  </si>
  <si>
    <t xml:space="preserve"> Налоги на имущество</t>
  </si>
  <si>
    <t xml:space="preserve"> 000 1 06 01000 00 0000 110</t>
  </si>
  <si>
    <t xml:space="preserve"> Налоги на имущество физических лиц</t>
  </si>
  <si>
    <t xml:space="preserve"> 000 1 06 06000 00 0000 110 </t>
  </si>
  <si>
    <t xml:space="preserve"> Земельный налог</t>
  </si>
  <si>
    <t xml:space="preserve"> 000 1 11 00000 00 0000 000</t>
  </si>
  <si>
    <t xml:space="preserve">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</si>
  <si>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</si>
  <si>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</si>
  <si>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</si>
  <si>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</si>
  <si>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</si>
  <si>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</si>
  <si>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 собственных доходов</t>
  </si>
  <si>
    <t>000 2 00 00000 00 0000 000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</si>
  <si>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</si>
  <si>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</si>
  <si>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 бюджетной обеспеченности </t>
  </si>
  <si>
    <t>000 2 02 02999 10 0000 151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</si>
  <si>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</si>
  <si>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</si>
  <si>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</si>
  <si>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% исполнения</t>
  </si>
  <si>
    <t>000 2 02 03024 10 0000 151</t>
  </si>
  <si>
    <t>Субвенции бюджетам поселений на выполнение передаваемых полномочий субъектов РФ (адм. ком.)</t>
  </si>
  <si>
    <t>Прочие межбюджетные трансферты, передаваемые бюджетам поселений</t>
  </si>
  <si>
    <t>Прочие неналоговые доходы</t>
  </si>
  <si>
    <t>Невыясненные поступления, зачисляемые в бюджеты поселений</t>
  </si>
  <si>
    <t>Задолженность и перерасчеты по отмененным налогам, сборам и иным обязательным платежам</t>
  </si>
  <si>
    <t>РАСХОДЫ</t>
  </si>
  <si>
    <t>___________________________</t>
  </si>
  <si>
    <t xml:space="preserve">Приложение к Постановлению </t>
  </si>
  <si>
    <t>.0009000000000000000</t>
  </si>
  <si>
    <t>.0008000000000000000</t>
  </si>
  <si>
    <t>Профицит бюджета (со знаком "плюс") Дефицит бюджета (со знаком "минус")</t>
  </si>
  <si>
    <t>Изменение остатков средств бюджетов</t>
  </si>
  <si>
    <t>итого источников</t>
  </si>
  <si>
    <t>Исполнение бюджета Чернышковского городского поселения</t>
  </si>
  <si>
    <t>000 1 11 05000 00 0000 120</t>
  </si>
  <si>
    <t>Тыс. руб.</t>
  </si>
  <si>
    <t xml:space="preserve"> Всего доходов</t>
  </si>
  <si>
    <t>Субсидии бюджетам субъектов Российской Федерации и муниципальных образований</t>
  </si>
  <si>
    <t>Прочие межбюджетные трансферты, передаваемые бюжетам поселений</t>
  </si>
  <si>
    <t>Исполнение бюджета Алешкинского сельского поселения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</si>
  <si>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</si>
  <si>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</si>
  <si>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Субвенции бюджетам поселений на выполнение передаваемых полномочий субъектов РФ (адм.к.)          </t>
  </si>
  <si>
    <t>Исполнение бюджета Басакинского сельского поселения</t>
  </si>
  <si>
    <t>тыс. руб.</t>
  </si>
  <si>
    <t>.0310</t>
  </si>
  <si>
    <t>Другие вопросы в области национальной экономики</t>
  </si>
  <si>
    <t>000 1 06 06000 00 0000 110</t>
  </si>
  <si>
    <t>Субвенции бюджетам поселений на выполнение передаваемых полномочий субъектов РФ (адм.к.)</t>
  </si>
  <si>
    <t>Исполнение бюджета Большетерновского сельского поселения</t>
  </si>
  <si>
    <t>Наименование показателя</t>
  </si>
  <si>
    <t>Налоги на прибыль, доходы</t>
  </si>
  <si>
    <t>Налоги на имущество</t>
  </si>
  <si>
    <t>Налоги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</si>
  <si>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</si>
  <si>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Дотации бюджетам поселений на выравнивание бюджетной обеспеченности</t>
  </si>
  <si>
    <t>Всего доходов</t>
  </si>
  <si>
    <t>Исполнение бюджета Верхнегнутовского сельского поселения</t>
  </si>
  <si>
    <t>000 1 01 020000 01 000 110</t>
  </si>
  <si>
    <t>000 1 06 01000 00 0000 000</t>
  </si>
  <si>
    <t>Продажа земельных участков</t>
  </si>
  <si>
    <t>Дотация бюджетам поселений на выравнивание бюджетной обеспеченности</t>
  </si>
  <si>
    <t xml:space="preserve">000 2 02 03024 10 0000 151 </t>
  </si>
  <si>
    <t>ВСЕГО ДОХОДОВ</t>
  </si>
  <si>
    <t>Исполнение бюджета Елкинского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</si>
  <si>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</si>
  <si>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Исполнение бюджета Красноярского сельского поселения</t>
  </si>
  <si>
    <t>Исполнение бюджета Сизовского сельского поселения</t>
  </si>
  <si>
    <t>Пенсионное обеспечение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</si>
  <si>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</si>
  <si>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</si>
  <si>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</si>
  <si>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</si>
  <si>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Налоговые и неналоговые доходы </t>
  </si>
  <si>
    <t xml:space="preserve">000 1 17 00000 00 0000 000 </t>
  </si>
  <si>
    <t xml:space="preserve">000 1 17 01050 10 0000 180 </t>
  </si>
  <si>
    <t>000 1 09 0000 00 0000 110</t>
  </si>
  <si>
    <t xml:space="preserve">000 1 14 00000 00 0000 000 </t>
  </si>
  <si>
    <t>000 2 02 049999 10 0000 151</t>
  </si>
  <si>
    <t>000 2 02 040000 00 0000 151</t>
  </si>
  <si>
    <t>000 1 13 00000 00 0000 000</t>
  </si>
  <si>
    <t>Доходы от оказания платных услуг и компенсации затрат государства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</si>
  <si>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</si>
  <si>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</si>
  <si>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000 1 05 03000 00 0000 110</t>
  </si>
  <si>
    <t>000 1 09 00000 00 0000 110</t>
  </si>
  <si>
    <t>000 2 02 04000 00 0000 151</t>
  </si>
  <si>
    <t>000 2 02 04999 10 0000 151</t>
  </si>
  <si>
    <t>.0111</t>
  </si>
  <si>
    <t>.0113</t>
  </si>
  <si>
    <t>Культура и кинематография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</si>
  <si>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</si>
  <si>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</si>
  <si>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</si>
  <si>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</si>
  <si>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.0501</t>
  </si>
  <si>
    <t>Наименование показателей</t>
  </si>
  <si>
    <t>Налоговые и неналоговые доходы</t>
  </si>
  <si>
    <t>000 1 09 00000 00 0000 000</t>
  </si>
  <si>
    <t>Задолженность и перерасчеты по отмененным налогам,сборам и иным обязательным платежам</t>
  </si>
  <si>
    <t>Земельный налог(по обязательствам,возникшим до 1 января 2006 года)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</si>
  <si>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</si>
  <si>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000 2 02 02000 00 0000 151   </t>
  </si>
  <si>
    <t xml:space="preserve">Прочие субсидии бюджетам поселений </t>
  </si>
  <si>
    <t>Субвенции бюджетам поселений на выполнение передаваемых полномочий субъектов Российской Федерации (Административная комиссия)</t>
  </si>
  <si>
    <t>.0409</t>
  </si>
  <si>
    <t>000 2 02 020000 00 0000 151</t>
  </si>
  <si>
    <t>000 2 02 04012 10 0000 151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</si>
  <si>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</si>
  <si>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000 1 11 05013 10 0000 120</t>
  </si>
  <si>
    <t>000 1 14 06013 10 0000 430</t>
  </si>
  <si>
    <t>Межбюджетные трансферты, передаваемые бюджетам поселений для  компенсации дополнительных расходов, возникших в результате решений, принятых органами власти другого уровня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</si>
  <si>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</si>
  <si>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</si>
  <si>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000 2 02 04012 00 0000 151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</si>
  <si>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собственночти поселений (за исключением земельных участков муниципальных бюджетных и автономных учреждений)</t>
  </si>
  <si>
    <t>Национальная безопасность и правоохранительная деятельность</t>
  </si>
  <si>
    <t>Обеспечение пожарной безопасности</t>
  </si>
  <si>
    <t>Жилищное хозяйство</t>
  </si>
  <si>
    <t>000 2 02 02041 10 0000 151</t>
  </si>
  <si>
    <t>000 2 02 02000 10 0000 151</t>
  </si>
  <si>
    <t>Субсидии бюджетам  субъектов Российской Федерации и муниципальных образований</t>
  </si>
  <si>
    <t xml:space="preserve">Субсидии бюджетам поселений на строительство,  модернизацию,  ремонт  и содержание  автомобильных  дорог  общего пользования,  в  том   числе   дорог   в поселениях (за исключением автомобильных дорог федерального значения)
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</si>
  <si>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</si>
  <si>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Исполнение бюджета Захаровского сельского поселения</t>
  </si>
  <si>
    <t>000 1 11 05013 00 0000 120</t>
  </si>
  <si>
    <t>000 1 11 05035 10 0000 120</t>
  </si>
  <si>
    <t>Исполнение бюджета Нижнегнутовского сельского поселения</t>
  </si>
  <si>
    <t>Исполнение бюджета Пристеновского сельского поселения</t>
  </si>
  <si>
    <t>Исполнение бюджета Тормосиновского сельского поселения</t>
  </si>
  <si>
    <t xml:space="preserve">000 1 16 00000 00 0000 000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</si>
  <si>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</si>
  <si>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</si>
  <si>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000 1 16 90050 10 0000 140 </t>
  </si>
  <si>
    <t>Культура, кинематография</t>
  </si>
  <si>
    <t>000 1 16 00000 00 0000 000</t>
  </si>
  <si>
    <t>000 1 16 51040 02 0000 140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</si>
  <si>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</si>
  <si>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</si>
  <si>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</si>
  <si>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Субсидия на реализацию отдельных полномочий в области строительства, архитектуры и градостроительства</t>
  </si>
  <si>
    <t>000 1 11 05013 10 0000 120</t>
  </si>
  <si>
    <t>Прочие субсидии бюджетам поселений(сбалансированность)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</si>
  <si>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</si>
  <si>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</si>
  <si>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 xml:space="preserve">000 1 05 03000 01 0000 110 </t>
  </si>
  <si>
    <t>Субсидии бюджетам поселений на развитие ТОС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</si>
  <si>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</si>
  <si>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 муниципальных бюджетных и автономных учреждений)</t>
  </si>
  <si>
    <t>Прочие субсидии бюджетам поселений (сбалансированность)</t>
  </si>
  <si>
    <t>000 1 16 25085 10 0000 140</t>
  </si>
  <si>
    <t>Денежные взыскания (штрафы) за нарушение водного законодательства</t>
  </si>
  <si>
    <t>000 1 09 04053 10 0000 110</t>
  </si>
  <si>
    <t>000 1 03 00000 00 0000 000</t>
  </si>
  <si>
    <t>Налоги на товары(работы, услуги), реализуемые на территории РФ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</si>
  <si>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</si>
  <si>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</si>
  <si>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</si>
  <si>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</si>
  <si>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</si>
  <si>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</si>
  <si>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</si>
  <si>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</si>
  <si>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</si>
  <si>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000 1 13 02095 10 0000 130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</si>
  <si>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</si>
  <si>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</si>
  <si>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</si>
  <si>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</si>
  <si>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000 1 13 02995 10 0000 130</t>
  </si>
  <si>
    <t>Дотации бюджетам субъектов 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</si>
  <si>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</si>
  <si>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000 2 02 02000 00 0000 151</t>
  </si>
  <si>
    <t xml:space="preserve">000 1 00 00000 00 0000 000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</si>
  <si>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</si>
  <si>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</si>
  <si>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</si>
  <si>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</si>
  <si>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</si>
  <si>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</si>
  <si>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</si>
  <si>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.0408</t>
  </si>
  <si>
    <t>Транспорт</t>
  </si>
  <si>
    <t>.0701</t>
  </si>
  <si>
    <t>Дошкольное образование</t>
  </si>
  <si>
    <t>.0702</t>
  </si>
  <si>
    <t>Общее образование</t>
  </si>
  <si>
    <t>000 1 13 01995 10 0000 130</t>
  </si>
  <si>
    <t xml:space="preserve">Прочие доходы от оказания платных услуг (работ)получателями средств бюджетов сельских поселений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</si>
  <si>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</si>
  <si>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</si>
  <si>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Утверждено на 2016 год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</si>
  <si>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</si>
  <si>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</si>
  <si>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</si>
  <si>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</si>
  <si>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000 2 02 04999 00 0000 151</t>
  </si>
  <si>
    <t>000 2 02 01001 13 0000 151</t>
  </si>
  <si>
    <t>000 2 02 02008 13 0000 151</t>
  </si>
  <si>
    <t>000 2 02 02041 13 0000 151</t>
  </si>
  <si>
    <t>000 2 02 02051 13 0000 151</t>
  </si>
  <si>
    <t>000 2 02 02999 13 0000 151</t>
  </si>
  <si>
    <t>000 2 02 04012 13 0000 151</t>
  </si>
  <si>
    <t>000 2 02 04999 13 0000 151</t>
  </si>
  <si>
    <t>Прочие межбюджетные трансферты, передаваемые бюджетам городских поселений</t>
  </si>
  <si>
    <t>Межбюджетные трансферты, передаваемые бюджетам городских поселений для 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</si>
  <si>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поселений на выполнение передаваемых полномочий субъектов РФ (адм. ком.)</t>
  </si>
  <si>
    <t>000 2 02 03024 13 0000 151</t>
  </si>
  <si>
    <t>000 2 02 03015 13 0000 151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</si>
  <si>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</si>
  <si>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</si>
  <si>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</si>
  <si>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обеспечение жильем молодых семей</t>
  </si>
  <si>
    <t xml:space="preserve">Дотации бюджетам городских поселений на выравнивание  бюджетной обеспеченности </t>
  </si>
  <si>
    <t xml:space="preserve">000 1 17 01050 13 0000 180 </t>
  </si>
  <si>
    <t>Невыясненные поступления,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</si>
  <si>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</si>
  <si>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</si>
  <si>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</si>
  <si>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за 1 полугодие 2016 года</t>
  </si>
  <si>
    <t>Исполнено за 1 полугодие</t>
  </si>
  <si>
    <t>за 1 полугодие  2016 года</t>
  </si>
  <si>
    <t>Доходы от сдачи в аренду имущества, находящегося в оперативном управлении органов упрвления послелений и созданных ими учреждений (за исключением имущества муниципальных бюджетных и автономных учреждений)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</si>
  <si>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</si>
  <si>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</si>
  <si>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от 29.07.2016 №32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</si>
</sst>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7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56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7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56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15" borderId="0" applyNumberFormat="0" applyBorder="0" applyAlignment="0" applyProtection="0"/>
    <xf numFmtId="0" fontId="56" fillId="16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2" borderId="0" applyNumberFormat="0" applyBorder="0" applyAlignment="0" applyProtection="0"/>
    <xf numFmtId="0" fontId="56" fillId="17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6" fillId="18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2" fillId="21" borderId="0" applyNumberFormat="0" applyBorder="0" applyAlignment="0" applyProtection="0"/>
    <xf numFmtId="0" fontId="56" fillId="22" borderId="0" applyNumberFormat="0" applyBorder="0" applyAlignment="0" applyProtection="0"/>
    <xf numFmtId="0" fontId="1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13" borderId="0" applyNumberFormat="0" applyBorder="0" applyAlignment="0" applyProtection="0"/>
    <xf numFmtId="0" fontId="56" fillId="23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6" fillId="24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27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6" borderId="0" applyNumberFormat="0" applyBorder="0" applyAlignment="0" applyProtection="0"/>
    <xf numFmtId="0" fontId="57" fillId="30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21" borderId="0" applyNumberFormat="0" applyBorder="0" applyAlignment="0" applyProtection="0"/>
    <xf numFmtId="0" fontId="57" fillId="31" borderId="0" applyNumberFormat="0" applyBorder="0" applyAlignment="0" applyProtection="0"/>
    <xf numFmtId="0" fontId="1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32" borderId="0" applyNumberFormat="0" applyBorder="0" applyAlignment="0" applyProtection="0"/>
    <xf numFmtId="0" fontId="57" fillId="33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34" borderId="0" applyNumberFormat="0" applyBorder="0" applyAlignment="0" applyProtection="0"/>
    <xf numFmtId="0" fontId="57" fillId="35" borderId="0" applyNumberFormat="0" applyBorder="0" applyAlignment="0" applyProtection="0"/>
    <xf numFmtId="0" fontId="1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36" borderId="0" applyNumberFormat="0" applyBorder="0" applyAlignment="0" applyProtection="0"/>
    <xf numFmtId="0" fontId="57" fillId="37" borderId="0" applyNumberFormat="0" applyBorder="0" applyAlignment="0" applyProtection="0"/>
    <xf numFmtId="0" fontId="1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57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41" borderId="0" applyNumberFormat="0" applyBorder="0" applyAlignment="0" applyProtection="0"/>
    <xf numFmtId="0" fontId="57" fillId="42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43" borderId="0" applyNumberFormat="0" applyBorder="0" applyAlignment="0" applyProtection="0"/>
    <xf numFmtId="0" fontId="57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3" fillId="32" borderId="0" applyNumberFormat="0" applyBorder="0" applyAlignment="0" applyProtection="0"/>
    <xf numFmtId="0" fontId="57" fillId="46" borderId="0" applyNumberFormat="0" applyBorder="0" applyAlignment="0" applyProtection="0"/>
    <xf numFmtId="0" fontId="1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3" fillId="34" borderId="0" applyNumberFormat="0" applyBorder="0" applyAlignment="0" applyProtection="0"/>
    <xf numFmtId="0" fontId="57" fillId="47" borderId="0" applyNumberFormat="0" applyBorder="0" applyAlignment="0" applyProtection="0"/>
    <xf numFmtId="0" fontId="1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3" fillId="29" borderId="0" applyNumberFormat="0" applyBorder="0" applyAlignment="0" applyProtection="0"/>
    <xf numFmtId="0" fontId="58" fillId="48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4" fillId="12" borderId="2" applyNumberFormat="0" applyAlignment="0" applyProtection="0"/>
    <xf numFmtId="0" fontId="59" fillId="49" borderId="3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35" fillId="51" borderId="4" applyNumberFormat="0" applyAlignment="0" applyProtection="0"/>
    <xf numFmtId="0" fontId="60" fillId="49" borderId="1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36" fillId="51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7" applyNumberFormat="0" applyFill="0" applyAlignment="0" applyProtection="0"/>
    <xf numFmtId="0" fontId="62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8" fillId="0" borderId="10" applyNumberFormat="0" applyFill="0" applyAlignment="0" applyProtection="0"/>
    <xf numFmtId="0" fontId="63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9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15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0" fillId="0" borderId="16" applyNumberFormat="0" applyFill="0" applyAlignment="0" applyProtection="0"/>
    <xf numFmtId="0" fontId="65" fillId="52" borderId="17" applyNumberFormat="0" applyAlignment="0" applyProtection="0"/>
    <xf numFmtId="0" fontId="16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16" fillId="53" borderId="18" applyNumberFormat="0" applyAlignment="0" applyProtection="0"/>
    <xf numFmtId="0" fontId="16" fillId="53" borderId="18" applyNumberFormat="0" applyAlignment="0" applyProtection="0"/>
    <xf numFmtId="0" fontId="41" fillId="53" borderId="18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68" fillId="5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6" borderId="19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22" fillId="9" borderId="20" applyNumberFormat="0" applyFont="0" applyAlignment="0" applyProtection="0"/>
    <xf numFmtId="9" fontId="0" fillId="0" borderId="0" applyFont="0" applyFill="0" applyBorder="0" applyAlignment="0" applyProtection="0"/>
    <xf numFmtId="0" fontId="70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6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8" fillId="1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169" fontId="1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0" fontId="1" fillId="58" borderId="24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1" fillId="58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49" fontId="1" fillId="0" borderId="24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5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9" borderId="2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2" fillId="0" borderId="2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9" borderId="27" xfId="0" applyFont="1" applyFill="1" applyBorder="1" applyAlignment="1">
      <alignment horizontal="center" vertical="center" wrapText="1"/>
    </xf>
    <xf numFmtId="0" fontId="10" fillId="59" borderId="31" xfId="0" applyFont="1" applyFill="1" applyBorder="1" applyAlignment="1">
      <alignment horizontal="center" vertical="center" wrapText="1"/>
    </xf>
    <xf numFmtId="0" fontId="10" fillId="59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30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2" xfId="23"/>
    <cellStyle name="20% - Акцент2 2" xfId="24"/>
    <cellStyle name="20% - Акцент2 2 2" xfId="25"/>
    <cellStyle name="20% - Акцент2 2 3" xfId="26"/>
    <cellStyle name="20% - Акцент2 2 4" xfId="27"/>
    <cellStyle name="20% - Акцент2 3" xfId="28"/>
    <cellStyle name="20% - Акцент2 4" xfId="29"/>
    <cellStyle name="20% - Акцент2 5" xfId="30"/>
    <cellStyle name="20% - Акцент3" xfId="31"/>
    <cellStyle name="20% - Акцент3 2" xfId="32"/>
    <cellStyle name="20% - Акцент3 2 2" xfId="33"/>
    <cellStyle name="20% - Акцент3 2 3" xfId="34"/>
    <cellStyle name="20% - Акцент3 2 4" xfId="35"/>
    <cellStyle name="20% - Акцент3 3" xfId="36"/>
    <cellStyle name="20% - Акцент3 4" xfId="37"/>
    <cellStyle name="20% - Акцент3 5" xfId="38"/>
    <cellStyle name="20% - Акцент4" xfId="39"/>
    <cellStyle name="20% - Акцент4 2" xfId="40"/>
    <cellStyle name="20% - Акцент4 2 2" xfId="41"/>
    <cellStyle name="20% - Акцент4 2 3" xfId="42"/>
    <cellStyle name="20% - Акцент4 2 4" xfId="43"/>
    <cellStyle name="20% - Акцент4 3" xfId="44"/>
    <cellStyle name="20% - Акцент4 4" xfId="45"/>
    <cellStyle name="20% - Акцент4 5" xfId="46"/>
    <cellStyle name="20% - Акцент5" xfId="47"/>
    <cellStyle name="20% - Акцент5 2" xfId="48"/>
    <cellStyle name="20% - Акцент5 2 2" xfId="49"/>
    <cellStyle name="20% - Акцент5 2 3" xfId="50"/>
    <cellStyle name="20% - Акцент5 2 4" xfId="51"/>
    <cellStyle name="20% - Акцент5 3" xfId="52"/>
    <cellStyle name="20% - Акцент5 4" xfId="53"/>
    <cellStyle name="20% - Акцент5 5" xfId="54"/>
    <cellStyle name="20% - Акцент6" xfId="55"/>
    <cellStyle name="20% - Акцент6 2" xfId="56"/>
    <cellStyle name="20% - Акцент6 2 2" xfId="57"/>
    <cellStyle name="20% - Акцент6 2 3" xfId="58"/>
    <cellStyle name="20% - Акцент6 2 4" xfId="59"/>
    <cellStyle name="20% - Акцент6 3" xfId="60"/>
    <cellStyle name="20% - Акцент6 4" xfId="61"/>
    <cellStyle name="20% - Акцент6 5" xfId="62"/>
    <cellStyle name="40% - Акцент1" xfId="63"/>
    <cellStyle name="40% - Акцент1 2" xfId="64"/>
    <cellStyle name="40% - Акцент1 2 2" xfId="65"/>
    <cellStyle name="40% - Акцент1 2 3" xfId="66"/>
    <cellStyle name="40% - Акцент1 2 4" xfId="67"/>
    <cellStyle name="40% - Акцент1 3" xfId="68"/>
    <cellStyle name="40% - Акцент1 4" xfId="69"/>
    <cellStyle name="40% - Акцент1 5" xfId="70"/>
    <cellStyle name="40% - Акцент2" xfId="71"/>
    <cellStyle name="40% - Акцент2 2" xfId="72"/>
    <cellStyle name="40% - Акцент2 2 2" xfId="73"/>
    <cellStyle name="40% - Акцент2 2 3" xfId="74"/>
    <cellStyle name="40% - Акцент2 2 4" xfId="75"/>
    <cellStyle name="40% - Акцент2 3" xfId="76"/>
    <cellStyle name="40% - Акцент2 4" xfId="77"/>
    <cellStyle name="40% - Акцент2 5" xfId="78"/>
    <cellStyle name="40% - Акцент3" xfId="79"/>
    <cellStyle name="40% - Акцент3 2" xfId="80"/>
    <cellStyle name="40% - Акцент3 2 2" xfId="81"/>
    <cellStyle name="40% - Акцент3 2 3" xfId="82"/>
    <cellStyle name="40% - Акцент3 2 4" xfId="83"/>
    <cellStyle name="40% - Акцент3 3" xfId="84"/>
    <cellStyle name="40% - Акцент3 4" xfId="85"/>
    <cellStyle name="40% - Акцент3 5" xfId="86"/>
    <cellStyle name="40% - Акцент4" xfId="87"/>
    <cellStyle name="40% - Акцент4 2" xfId="88"/>
    <cellStyle name="40% - Акцент4 2 2" xfId="89"/>
    <cellStyle name="40% - Акцент4 2 3" xfId="90"/>
    <cellStyle name="40% - Акцент4 2 4" xfId="91"/>
    <cellStyle name="40% - Акцент4 3" xfId="92"/>
    <cellStyle name="40% - Акцент4 4" xfId="93"/>
    <cellStyle name="40% - Акцент4 5" xfId="94"/>
    <cellStyle name="40% - Акцент5" xfId="95"/>
    <cellStyle name="40% - Акцент5 2" xfId="96"/>
    <cellStyle name="40% - Акцент5 2 2" xfId="97"/>
    <cellStyle name="40% - Акцент5 2 3" xfId="98"/>
    <cellStyle name="40% - Акцент5 2 4" xfId="99"/>
    <cellStyle name="40% - Акцент5 3" xfId="100"/>
    <cellStyle name="40% - Акцент5 4" xfId="101"/>
    <cellStyle name="40% - Акцент5 5" xfId="102"/>
    <cellStyle name="40% - Акцент6" xfId="103"/>
    <cellStyle name="40% - Акцент6 2" xfId="104"/>
    <cellStyle name="40% - Акцент6 2 2" xfId="105"/>
    <cellStyle name="40% - Акцент6 2 3" xfId="106"/>
    <cellStyle name="40% - Акцент6 2 4" xfId="107"/>
    <cellStyle name="40% - Акцент6 3" xfId="108"/>
    <cellStyle name="40% - Акцент6 4" xfId="109"/>
    <cellStyle name="40% - Акцент6 5" xfId="110"/>
    <cellStyle name="60% - Акцент1" xfId="111"/>
    <cellStyle name="60% - Акцент1 2" xfId="112"/>
    <cellStyle name="60% - Акцент1 2 2" xfId="113"/>
    <cellStyle name="60% - Акцент1 2 3" xfId="114"/>
    <cellStyle name="60% - Акцент1 2 4" xfId="115"/>
    <cellStyle name="60% - Акцент1 3" xfId="116"/>
    <cellStyle name="60% - Акцент1 4" xfId="117"/>
    <cellStyle name="60% - Акцент1 5" xfId="118"/>
    <cellStyle name="60% - Акцент2" xfId="119"/>
    <cellStyle name="60% - Акцент2 2" xfId="120"/>
    <cellStyle name="60% - Акцент2 2 2" xfId="121"/>
    <cellStyle name="60% - Акцент2 2 3" xfId="122"/>
    <cellStyle name="60% - Акцент2 2 4" xfId="123"/>
    <cellStyle name="60% - Акцент2 3" xfId="124"/>
    <cellStyle name="60% - Акцент2 4" xfId="125"/>
    <cellStyle name="60% - Акцент2 5" xfId="126"/>
    <cellStyle name="60% - Акцент3" xfId="127"/>
    <cellStyle name="60% - Акцент3 2" xfId="128"/>
    <cellStyle name="60% - Акцент3 2 2" xfId="129"/>
    <cellStyle name="60% - Акцент3 2 3" xfId="130"/>
    <cellStyle name="60% - Акцент3 2 4" xfId="131"/>
    <cellStyle name="60% - Акцент3 3" xfId="132"/>
    <cellStyle name="60% - Акцент3 4" xfId="133"/>
    <cellStyle name="60% - Акцент3 5" xfId="134"/>
    <cellStyle name="60% - Акцент4" xfId="135"/>
    <cellStyle name="60% - Акцент4 2" xfId="136"/>
    <cellStyle name="60% - Акцент4 2 2" xfId="137"/>
    <cellStyle name="60% - Акцент4 2 3" xfId="138"/>
    <cellStyle name="60% - Акцент4 2 4" xfId="139"/>
    <cellStyle name="60% - Акцент4 3" xfId="140"/>
    <cellStyle name="60% - Акцент4 4" xfId="141"/>
    <cellStyle name="60% - Акцент4 5" xfId="142"/>
    <cellStyle name="60% - Акцент5" xfId="143"/>
    <cellStyle name="60% - Акцент5 2" xfId="144"/>
    <cellStyle name="60% - Акцент5 2 2" xfId="145"/>
    <cellStyle name="60% - Акцент5 2 3" xfId="146"/>
    <cellStyle name="60% - Акцент5 2 4" xfId="147"/>
    <cellStyle name="60% - Акцент5 3" xfId="148"/>
    <cellStyle name="60% - Акцент5 4" xfId="149"/>
    <cellStyle name="60% - Акцент5 5" xfId="150"/>
    <cellStyle name="60% - Акцент6" xfId="151"/>
    <cellStyle name="60% - Акцент6 2" xfId="152"/>
    <cellStyle name="60% - Акцент6 2 2" xfId="153"/>
    <cellStyle name="60% - Акцент6 2 3" xfId="154"/>
    <cellStyle name="60% - Акцент6 2 4" xfId="155"/>
    <cellStyle name="60% - Акцент6 3" xfId="156"/>
    <cellStyle name="60% - Акцент6 4" xfId="157"/>
    <cellStyle name="60% - Акцент6 5" xfId="158"/>
    <cellStyle name="Акцент1" xfId="159"/>
    <cellStyle name="Акцент1 2" xfId="160"/>
    <cellStyle name="Акцент1 2 2" xfId="161"/>
    <cellStyle name="Акцент1 2 3" xfId="162"/>
    <cellStyle name="Акцент1 2 4" xfId="163"/>
    <cellStyle name="Акцент1 3" xfId="164"/>
    <cellStyle name="Акцент1 4" xfId="165"/>
    <cellStyle name="Акцент1 5" xfId="166"/>
    <cellStyle name="Акцент2" xfId="167"/>
    <cellStyle name="Акцент2 2" xfId="168"/>
    <cellStyle name="Акцент2 2 2" xfId="169"/>
    <cellStyle name="Акцент2 2 3" xfId="170"/>
    <cellStyle name="Акцент2 2 4" xfId="171"/>
    <cellStyle name="Акцент2 3" xfId="172"/>
    <cellStyle name="Акцент2 4" xfId="173"/>
    <cellStyle name="Акцент2 5" xfId="174"/>
    <cellStyle name="Акцент3" xfId="175"/>
    <cellStyle name="Акцент3 2" xfId="176"/>
    <cellStyle name="Акцент3 2 2" xfId="177"/>
    <cellStyle name="Акцент3 2 3" xfId="178"/>
    <cellStyle name="Акцент3 2 4" xfId="179"/>
    <cellStyle name="Акцент3 3" xfId="180"/>
    <cellStyle name="Акцент3 4" xfId="181"/>
    <cellStyle name="Акцент3 5" xfId="182"/>
    <cellStyle name="Акцент4" xfId="183"/>
    <cellStyle name="Акцент4 2" xfId="184"/>
    <cellStyle name="Акцент4 2 2" xfId="185"/>
    <cellStyle name="Акцент4 2 3" xfId="186"/>
    <cellStyle name="Акцент4 2 4" xfId="187"/>
    <cellStyle name="Акцент4 3" xfId="188"/>
    <cellStyle name="Акцент4 4" xfId="189"/>
    <cellStyle name="Акцент4 5" xfId="190"/>
    <cellStyle name="Акцент5" xfId="191"/>
    <cellStyle name="Акцент5 2" xfId="192"/>
    <cellStyle name="Акцент5 2 2" xfId="193"/>
    <cellStyle name="Акцент5 2 3" xfId="194"/>
    <cellStyle name="Акцент5 2 4" xfId="195"/>
    <cellStyle name="Акцент5 3" xfId="196"/>
    <cellStyle name="Акцент5 4" xfId="197"/>
    <cellStyle name="Акцент5 5" xfId="198"/>
    <cellStyle name="Акцент6" xfId="199"/>
    <cellStyle name="Акцент6 2" xfId="200"/>
    <cellStyle name="Акцент6 2 2" xfId="201"/>
    <cellStyle name="Акцент6 2 3" xfId="202"/>
    <cellStyle name="Акцент6 2 4" xfId="203"/>
    <cellStyle name="Акцент6 3" xfId="204"/>
    <cellStyle name="Акцент6 4" xfId="205"/>
    <cellStyle name="Акцент6 5" xfId="206"/>
    <cellStyle name="Ввод " xfId="207"/>
    <cellStyle name="Ввод  2" xfId="208"/>
    <cellStyle name="Ввод  3" xfId="209"/>
    <cellStyle name="Ввод  4" xfId="210"/>
    <cellStyle name="Ввод  5" xfId="211"/>
    <cellStyle name="Вывод" xfId="212"/>
    <cellStyle name="Вывод 2" xfId="213"/>
    <cellStyle name="Вывод 3" xfId="214"/>
    <cellStyle name="Вывод 4" xfId="215"/>
    <cellStyle name="Вывод 5" xfId="216"/>
    <cellStyle name="Вычисление" xfId="217"/>
    <cellStyle name="Вычисление 2" xfId="218"/>
    <cellStyle name="Вычисление 3" xfId="219"/>
    <cellStyle name="Вычисление 4" xfId="220"/>
    <cellStyle name="Вычисление 5" xfId="221"/>
    <cellStyle name="Hyperlink" xfId="222"/>
    <cellStyle name="Currency" xfId="223"/>
    <cellStyle name="Currency [0]" xfId="224"/>
    <cellStyle name="Заголовок 1" xfId="225"/>
    <cellStyle name="Заголовок 1 2" xfId="226"/>
    <cellStyle name="Заголовок 1 3" xfId="227"/>
    <cellStyle name="Заголовок 1 4" xfId="228"/>
    <cellStyle name="Заголовок 1 5" xfId="229"/>
    <cellStyle name="Заголовок 2" xfId="230"/>
    <cellStyle name="Заголовок 2 2" xfId="231"/>
    <cellStyle name="Заголовок 2 3" xfId="232"/>
    <cellStyle name="Заголовок 2 4" xfId="233"/>
    <cellStyle name="Заголовок 2 5" xfId="234"/>
    <cellStyle name="Заголовок 3" xfId="235"/>
    <cellStyle name="Заголовок 3 2" xfId="236"/>
    <cellStyle name="Заголовок 3 3" xfId="237"/>
    <cellStyle name="Заголовок 3 4" xfId="238"/>
    <cellStyle name="Заголовок 3 5" xfId="239"/>
    <cellStyle name="Заголовок 4" xfId="240"/>
    <cellStyle name="Заголовок 4 2" xfId="241"/>
    <cellStyle name="Заголовок 4 3" xfId="242"/>
    <cellStyle name="Заголовок 4 4" xfId="243"/>
    <cellStyle name="Заголовок 4 5" xfId="244"/>
    <cellStyle name="Итог" xfId="245"/>
    <cellStyle name="Итог 2" xfId="246"/>
    <cellStyle name="Итог 2 2" xfId="247"/>
    <cellStyle name="Итог 2 3" xfId="248"/>
    <cellStyle name="Итог 2 4" xfId="249"/>
    <cellStyle name="Итог 3" xfId="250"/>
    <cellStyle name="Итог 4" xfId="251"/>
    <cellStyle name="Итог 5" xfId="252"/>
    <cellStyle name="Контрольная ячейка" xfId="253"/>
    <cellStyle name="Контрольная ячейка 2" xfId="254"/>
    <cellStyle name="Контрольная ячейка 2 2" xfId="255"/>
    <cellStyle name="Контрольная ячейка 2 3" xfId="256"/>
    <cellStyle name="Контрольная ячейка 2 4" xfId="257"/>
    <cellStyle name="Контрольная ячейка 3" xfId="258"/>
    <cellStyle name="Контрольная ячейка 4" xfId="259"/>
    <cellStyle name="Контрольная ячейка 5" xfId="260"/>
    <cellStyle name="Название" xfId="261"/>
    <cellStyle name="Название 2" xfId="262"/>
    <cellStyle name="Название 3" xfId="263"/>
    <cellStyle name="Название 4" xfId="264"/>
    <cellStyle name="Название 5" xfId="265"/>
    <cellStyle name="Нейтральный" xfId="266"/>
    <cellStyle name="Нейтральный 2" xfId="267"/>
    <cellStyle name="Нейтральный 3" xfId="268"/>
    <cellStyle name="Нейтральный 4" xfId="269"/>
    <cellStyle name="Нейтральный 5" xfId="270"/>
    <cellStyle name="Обычный 2" xfId="271"/>
    <cellStyle name="Обычный 2 2" xfId="272"/>
    <cellStyle name="Обычный 2 2 3" xfId="273"/>
    <cellStyle name="Обычный 3" xfId="274"/>
    <cellStyle name="Обычный 4" xfId="275"/>
    <cellStyle name="Обычный 5" xfId="276"/>
    <cellStyle name="Followed Hyperlink" xfId="277"/>
    <cellStyle name="Плохой" xfId="278"/>
    <cellStyle name="Плохой 2" xfId="279"/>
    <cellStyle name="Плохой 3" xfId="280"/>
    <cellStyle name="Плохой 4" xfId="281"/>
    <cellStyle name="Плохой 5" xfId="282"/>
    <cellStyle name="Пояснение" xfId="283"/>
    <cellStyle name="Пояснение 2" xfId="284"/>
    <cellStyle name="Пояснение 3" xfId="285"/>
    <cellStyle name="Пояснение 4" xfId="286"/>
    <cellStyle name="Пояснение 5" xfId="287"/>
    <cellStyle name="Примечание" xfId="288"/>
    <cellStyle name="Примечание 2" xfId="289"/>
    <cellStyle name="Примечание 3" xfId="290"/>
    <cellStyle name="Примечание 4" xfId="291"/>
    <cellStyle name="Примечание 5" xfId="292"/>
    <cellStyle name="Percent" xfId="293"/>
    <cellStyle name="Связанная ячейка" xfId="294"/>
    <cellStyle name="Связанная ячейка 2" xfId="295"/>
    <cellStyle name="Связанная ячейка 3" xfId="296"/>
    <cellStyle name="Связанная ячейка 4" xfId="297"/>
    <cellStyle name="Связанная ячейка 5" xfId="298"/>
    <cellStyle name="Текст предупреждения" xfId="299"/>
    <cellStyle name="Текст предупреждения 2" xfId="300"/>
    <cellStyle name="Текст предупреждения 2 2" xfId="301"/>
    <cellStyle name="Текст предупреждения 2 3" xfId="302"/>
    <cellStyle name="Текст предупреждения 2 4" xfId="303"/>
    <cellStyle name="Текст предупреждения 3" xfId="304"/>
    <cellStyle name="Текст предупреждения 4" xfId="305"/>
    <cellStyle name="Текст предупреждения 5" xfId="306"/>
    <cellStyle name="Comma" xfId="307"/>
    <cellStyle name="Comma [0]" xfId="308"/>
    <cellStyle name="Хороший" xfId="309"/>
    <cellStyle name="Хороший 2" xfId="310"/>
    <cellStyle name="Хороший 3" xfId="311"/>
    <cellStyle name="Хороший 4" xfId="312"/>
    <cellStyle name="Хороший 5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zoomScale="86" zoomScaleNormal="86" zoomScalePageLayoutView="0" workbookViewId="0" topLeftCell="A75">
      <selection activeCell="D83" sqref="D83"/>
    </sheetView>
  </sheetViews>
  <sheetFormatPr defaultColWidth="9.00390625" defaultRowHeight="12.75"/>
  <cols>
    <col min="1" max="1" width="30.75390625" style="36" customWidth="1"/>
    <col min="2" max="2" width="36.625" style="36" customWidth="1"/>
    <col min="3" max="3" width="10.625" style="36" customWidth="1"/>
    <col min="4" max="4" width="9.625" style="36" customWidth="1"/>
    <col min="5" max="5" width="9.12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96</v>
      </c>
      <c r="D3" s="92"/>
      <c r="E3" s="92"/>
    </row>
    <row r="5" spans="1:5" ht="15.75">
      <c r="A5" s="91" t="s">
        <v>103</v>
      </c>
      <c r="B5" s="91"/>
      <c r="C5" s="91"/>
      <c r="D5" s="91"/>
      <c r="E5" s="91"/>
    </row>
    <row r="6" spans="1:5" ht="15.75">
      <c r="A6" s="91" t="s">
        <v>291</v>
      </c>
      <c r="B6" s="91"/>
      <c r="C6" s="91"/>
      <c r="D6" s="91"/>
      <c r="E6" s="91"/>
    </row>
    <row r="9" spans="1:5" ht="63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33" customHeight="1">
      <c r="A11" s="21" t="s">
        <v>243</v>
      </c>
      <c r="B11" s="22" t="s">
        <v>143</v>
      </c>
      <c r="C11" s="23">
        <f>C12+C19+C21+C25+C29+C35+C24+C28+C32+C14</f>
        <v>11935.8</v>
      </c>
      <c r="D11" s="23">
        <f>D12+D19+D21+D25+D29+D35+D24+D28+D32+D14</f>
        <v>5613.299999999999</v>
      </c>
      <c r="E11" s="33">
        <f aca="true" t="shared" si="0" ref="E11:E18">D11/C11*100</f>
        <v>47.02910571557834</v>
      </c>
    </row>
    <row r="12" spans="1:5" ht="23.25" customHeight="1">
      <c r="A12" s="21" t="s">
        <v>0</v>
      </c>
      <c r="B12" s="24" t="s">
        <v>62</v>
      </c>
      <c r="C12" s="23">
        <f>C13</f>
        <v>7500</v>
      </c>
      <c r="D12" s="23">
        <f>D13</f>
        <v>3381.1</v>
      </c>
      <c r="E12" s="33">
        <f t="shared" si="0"/>
        <v>45.08133333333333</v>
      </c>
    </row>
    <row r="13" spans="1:5" ht="18" customHeight="1">
      <c r="A13" s="20" t="s">
        <v>1</v>
      </c>
      <c r="B13" s="25" t="s">
        <v>2</v>
      </c>
      <c r="C13" s="26">
        <v>7500</v>
      </c>
      <c r="D13" s="26">
        <v>3381.1</v>
      </c>
      <c r="E13" s="42">
        <f t="shared" si="0"/>
        <v>45.08133333333333</v>
      </c>
    </row>
    <row r="14" spans="1:5" ht="18" customHeight="1">
      <c r="A14" s="21" t="s">
        <v>223</v>
      </c>
      <c r="B14" s="24" t="s">
        <v>224</v>
      </c>
      <c r="C14" s="23">
        <f>C15+C16+C17+C18</f>
        <v>305.8</v>
      </c>
      <c r="D14" s="23">
        <f>D15+D16+D17+D18</f>
        <v>281.1</v>
      </c>
      <c r="E14" s="33">
        <f t="shared" si="0"/>
        <v>91.92282537606279</v>
      </c>
    </row>
    <row r="15" spans="1:5" ht="134.25" customHeight="1">
      <c r="A15" s="34" t="s">
        <v>225</v>
      </c>
      <c r="B15" s="77" t="s">
        <v>229</v>
      </c>
      <c r="C15" s="62">
        <v>92.5</v>
      </c>
      <c r="D15" s="62">
        <v>95.6</v>
      </c>
      <c r="E15" s="46">
        <f t="shared" si="0"/>
        <v>103.35135135135134</v>
      </c>
    </row>
    <row r="16" spans="1:5" ht="162" customHeight="1">
      <c r="A16" s="34" t="s">
        <v>226</v>
      </c>
      <c r="B16" s="78" t="s">
        <v>230</v>
      </c>
      <c r="C16" s="62">
        <v>2.5</v>
      </c>
      <c r="D16" s="62">
        <v>1.6</v>
      </c>
      <c r="E16" s="46">
        <f t="shared" si="0"/>
        <v>64</v>
      </c>
    </row>
    <row r="17" spans="1:5" ht="126" customHeight="1">
      <c r="A17" s="34" t="s">
        <v>227</v>
      </c>
      <c r="B17" s="50" t="s">
        <v>231</v>
      </c>
      <c r="C17" s="62">
        <v>208</v>
      </c>
      <c r="D17" s="62">
        <v>198.9</v>
      </c>
      <c r="E17" s="46">
        <f t="shared" si="0"/>
        <v>95.625</v>
      </c>
    </row>
    <row r="18" spans="1:5" ht="130.5" customHeight="1">
      <c r="A18" s="34" t="s">
        <v>228</v>
      </c>
      <c r="B18" s="50" t="s">
        <v>232</v>
      </c>
      <c r="C18" s="62">
        <v>2.8</v>
      </c>
      <c r="D18" s="62">
        <v>-15</v>
      </c>
      <c r="E18" s="46">
        <f t="shared" si="0"/>
        <v>-535.7142857142858</v>
      </c>
    </row>
    <row r="19" spans="1:5" ht="20.25" customHeight="1">
      <c r="A19" s="21" t="s">
        <v>3</v>
      </c>
      <c r="B19" s="24" t="s">
        <v>63</v>
      </c>
      <c r="C19" s="23">
        <f>C20</f>
        <v>350</v>
      </c>
      <c r="D19" s="23">
        <f>D20</f>
        <v>611.3</v>
      </c>
      <c r="E19" s="33">
        <f aca="true" t="shared" si="1" ref="E19:E53">D19/C19*100</f>
        <v>174.65714285714284</v>
      </c>
    </row>
    <row r="20" spans="1:5" ht="33.75" customHeight="1">
      <c r="A20" s="20" t="s">
        <v>64</v>
      </c>
      <c r="B20" s="25" t="s">
        <v>6</v>
      </c>
      <c r="C20" s="26">
        <v>350</v>
      </c>
      <c r="D20" s="26">
        <v>611.3</v>
      </c>
      <c r="E20" s="42">
        <f t="shared" si="1"/>
        <v>174.65714285714284</v>
      </c>
    </row>
    <row r="21" spans="1:5" ht="35.25" customHeight="1">
      <c r="A21" s="24" t="s">
        <v>65</v>
      </c>
      <c r="B21" s="24" t="s">
        <v>66</v>
      </c>
      <c r="C21" s="23">
        <f>C22+C23</f>
        <v>1460</v>
      </c>
      <c r="D21" s="23">
        <f>D22+D23</f>
        <v>118.2</v>
      </c>
      <c r="E21" s="33">
        <f t="shared" si="1"/>
        <v>8.095890410958905</v>
      </c>
    </row>
    <row r="22" spans="1:5" ht="31.5">
      <c r="A22" s="25" t="s">
        <v>67</v>
      </c>
      <c r="B22" s="25" t="s">
        <v>68</v>
      </c>
      <c r="C22" s="26">
        <v>300</v>
      </c>
      <c r="D22" s="26">
        <v>1.3</v>
      </c>
      <c r="E22" s="42">
        <f t="shared" si="1"/>
        <v>0.4333333333333333</v>
      </c>
    </row>
    <row r="23" spans="1:5" ht="20.25" customHeight="1">
      <c r="A23" s="25" t="s">
        <v>69</v>
      </c>
      <c r="B23" s="25" t="s">
        <v>70</v>
      </c>
      <c r="C23" s="26">
        <v>1160</v>
      </c>
      <c r="D23" s="26">
        <v>116.9</v>
      </c>
      <c r="E23" s="42">
        <f t="shared" si="1"/>
        <v>10.077586206896552</v>
      </c>
    </row>
    <row r="24" spans="1:5" ht="55.5" customHeight="1">
      <c r="A24" s="21" t="s">
        <v>155</v>
      </c>
      <c r="B24" s="24" t="s">
        <v>94</v>
      </c>
      <c r="C24" s="23"/>
      <c r="D24" s="23"/>
      <c r="E24" s="33"/>
    </row>
    <row r="25" spans="1:5" ht="70.5" customHeight="1">
      <c r="A25" s="21" t="s">
        <v>71</v>
      </c>
      <c r="B25" s="24" t="s">
        <v>72</v>
      </c>
      <c r="C25" s="23">
        <f>C26+C27</f>
        <v>1220</v>
      </c>
      <c r="D25" s="23">
        <f>D26+D27</f>
        <v>768.0999999999999</v>
      </c>
      <c r="E25" s="33">
        <f t="shared" si="1"/>
        <v>62.95901639344261</v>
      </c>
    </row>
    <row r="26" spans="1:5" ht="161.25" customHeight="1">
      <c r="A26" s="20" t="s">
        <v>244</v>
      </c>
      <c r="B26" s="85" t="s">
        <v>245</v>
      </c>
      <c r="C26" s="26">
        <v>750</v>
      </c>
      <c r="D26" s="26">
        <v>426.4</v>
      </c>
      <c r="E26" s="42">
        <f t="shared" si="1"/>
        <v>56.85333333333333</v>
      </c>
    </row>
    <row r="27" spans="1:5" ht="117" customHeight="1">
      <c r="A27" s="20" t="s">
        <v>246</v>
      </c>
      <c r="B27" s="25" t="s">
        <v>75</v>
      </c>
      <c r="C27" s="26">
        <v>470</v>
      </c>
      <c r="D27" s="26">
        <v>341.7</v>
      </c>
      <c r="E27" s="42">
        <f t="shared" si="1"/>
        <v>72.70212765957447</v>
      </c>
    </row>
    <row r="28" spans="1:5" ht="51.75" customHeight="1">
      <c r="A28" s="21" t="s">
        <v>150</v>
      </c>
      <c r="B28" s="24" t="s">
        <v>151</v>
      </c>
      <c r="C28" s="23">
        <v>1000</v>
      </c>
      <c r="D28" s="23">
        <v>446.5</v>
      </c>
      <c r="E28" s="33">
        <f t="shared" si="1"/>
        <v>44.65</v>
      </c>
    </row>
    <row r="29" spans="1:5" ht="57" customHeight="1">
      <c r="A29" s="21" t="s">
        <v>76</v>
      </c>
      <c r="B29" s="24" t="s">
        <v>77</v>
      </c>
      <c r="C29" s="23">
        <f>C31+C30</f>
        <v>100</v>
      </c>
      <c r="D29" s="23">
        <f>D31+D30</f>
        <v>5.5</v>
      </c>
      <c r="E29" s="33">
        <f t="shared" si="1"/>
        <v>5.5</v>
      </c>
    </row>
    <row r="30" spans="1:5" ht="117" customHeight="1">
      <c r="A30" s="20" t="s">
        <v>249</v>
      </c>
      <c r="B30" s="25" t="s">
        <v>250</v>
      </c>
      <c r="C30" s="26"/>
      <c r="D30" s="26"/>
      <c r="E30" s="42"/>
    </row>
    <row r="31" spans="1:5" ht="94.5" customHeight="1">
      <c r="A31" s="20" t="s">
        <v>248</v>
      </c>
      <c r="B31" s="25" t="s">
        <v>247</v>
      </c>
      <c r="C31" s="26">
        <v>100</v>
      </c>
      <c r="D31" s="26">
        <v>5.5</v>
      </c>
      <c r="E31" s="42">
        <f t="shared" si="1"/>
        <v>5.5</v>
      </c>
    </row>
    <row r="32" spans="1:5" ht="39" customHeight="1">
      <c r="A32" s="21" t="s">
        <v>205</v>
      </c>
      <c r="B32" s="24" t="s">
        <v>201</v>
      </c>
      <c r="C32" s="23">
        <f>C33+C34</f>
        <v>0</v>
      </c>
      <c r="D32" s="23">
        <f>D33+D34</f>
        <v>1.5</v>
      </c>
      <c r="E32" s="33"/>
    </row>
    <row r="33" spans="1:5" ht="77.25" customHeight="1">
      <c r="A33" s="20" t="s">
        <v>206</v>
      </c>
      <c r="B33" s="25" t="s">
        <v>207</v>
      </c>
      <c r="C33" s="26"/>
      <c r="D33" s="26">
        <v>1.5</v>
      </c>
      <c r="E33" s="42"/>
    </row>
    <row r="34" spans="1:5" ht="66.75" customHeight="1">
      <c r="A34" s="20" t="s">
        <v>286</v>
      </c>
      <c r="B34" s="25" t="s">
        <v>287</v>
      </c>
      <c r="C34" s="26"/>
      <c r="D34" s="26"/>
      <c r="E34" s="42"/>
    </row>
    <row r="35" spans="1:5" ht="19.5" customHeight="1">
      <c r="A35" s="21" t="s">
        <v>144</v>
      </c>
      <c r="B35" s="24" t="s">
        <v>92</v>
      </c>
      <c r="C35" s="23">
        <f>C36</f>
        <v>0</v>
      </c>
      <c r="D35" s="23">
        <f>D36</f>
        <v>0</v>
      </c>
      <c r="E35" s="42"/>
    </row>
    <row r="36" spans="1:5" ht="47.25" customHeight="1">
      <c r="A36" s="27" t="s">
        <v>284</v>
      </c>
      <c r="B36" s="28" t="s">
        <v>285</v>
      </c>
      <c r="C36" s="26"/>
      <c r="D36" s="26"/>
      <c r="E36" s="42"/>
    </row>
    <row r="37" spans="1:5" ht="20.25" customHeight="1">
      <c r="A37" s="21"/>
      <c r="B37" s="24" t="s">
        <v>79</v>
      </c>
      <c r="C37" s="23">
        <f>C11</f>
        <v>11935.8</v>
      </c>
      <c r="D37" s="23">
        <f>D11</f>
        <v>5613.299999999999</v>
      </c>
      <c r="E37" s="33">
        <f t="shared" si="1"/>
        <v>47.02910571557834</v>
      </c>
    </row>
    <row r="38" spans="1:5" ht="21.75" customHeight="1">
      <c r="A38" s="21" t="s">
        <v>80</v>
      </c>
      <c r="B38" s="24" t="s">
        <v>81</v>
      </c>
      <c r="C38" s="23">
        <f>C39+C41+C46+C52+C49</f>
        <v>10362.8</v>
      </c>
      <c r="D38" s="23">
        <f>D39+D41+D46+D52+D49</f>
        <v>4404.9</v>
      </c>
      <c r="E38" s="33">
        <f t="shared" si="1"/>
        <v>42.50685143011541</v>
      </c>
    </row>
    <row r="39" spans="1:5" ht="54.75" customHeight="1">
      <c r="A39" s="21" t="s">
        <v>35</v>
      </c>
      <c r="B39" s="49" t="s">
        <v>240</v>
      </c>
      <c r="C39" s="23">
        <f>C40</f>
        <v>6292</v>
      </c>
      <c r="D39" s="23">
        <f>D40</f>
        <v>2621.7</v>
      </c>
      <c r="E39" s="33">
        <f t="shared" si="1"/>
        <v>41.66719643992371</v>
      </c>
    </row>
    <row r="40" spans="1:5" ht="53.25" customHeight="1">
      <c r="A40" s="20" t="s">
        <v>267</v>
      </c>
      <c r="B40" s="25" t="s">
        <v>283</v>
      </c>
      <c r="C40" s="26">
        <v>6292</v>
      </c>
      <c r="D40" s="26">
        <v>2621.7</v>
      </c>
      <c r="E40" s="42">
        <f t="shared" si="1"/>
        <v>41.66719643992371</v>
      </c>
    </row>
    <row r="41" spans="1:5" ht="47.25">
      <c r="A41" s="43" t="s">
        <v>172</v>
      </c>
      <c r="B41" s="49" t="s">
        <v>241</v>
      </c>
      <c r="C41" s="23">
        <f>C42+C45+C44+C43</f>
        <v>3856</v>
      </c>
      <c r="D41" s="23">
        <f>D42+D45+D44+D43</f>
        <v>1606.7</v>
      </c>
      <c r="E41" s="33">
        <f t="shared" si="1"/>
        <v>41.66753112033195</v>
      </c>
    </row>
    <row r="42" spans="1:5" s="59" customFormat="1" ht="51" customHeight="1">
      <c r="A42" s="57" t="s">
        <v>268</v>
      </c>
      <c r="B42" s="25" t="s">
        <v>282</v>
      </c>
      <c r="C42" s="58"/>
      <c r="D42" s="26"/>
      <c r="E42" s="42"/>
    </row>
    <row r="43" spans="1:5" s="59" customFormat="1" ht="128.25" customHeight="1">
      <c r="A43" s="20" t="s">
        <v>269</v>
      </c>
      <c r="B43" s="25" t="s">
        <v>288</v>
      </c>
      <c r="C43" s="58"/>
      <c r="D43" s="26"/>
      <c r="E43" s="42"/>
    </row>
    <row r="44" spans="1:5" s="59" customFormat="1" ht="51" customHeight="1">
      <c r="A44" s="57" t="s">
        <v>270</v>
      </c>
      <c r="B44" s="25" t="s">
        <v>281</v>
      </c>
      <c r="C44" s="58"/>
      <c r="D44" s="26"/>
      <c r="E44" s="42"/>
    </row>
    <row r="45" spans="1:5" s="59" customFormat="1" ht="42.75" customHeight="1">
      <c r="A45" s="20" t="s">
        <v>271</v>
      </c>
      <c r="B45" s="25" t="s">
        <v>280</v>
      </c>
      <c r="C45" s="26">
        <v>3856</v>
      </c>
      <c r="D45" s="26">
        <v>1606.7</v>
      </c>
      <c r="E45" s="42">
        <f t="shared" si="1"/>
        <v>41.66753112033195</v>
      </c>
    </row>
    <row r="46" spans="1:5" ht="49.5" customHeight="1">
      <c r="A46" s="21" t="s">
        <v>50</v>
      </c>
      <c r="B46" s="24" t="s">
        <v>86</v>
      </c>
      <c r="C46" s="23">
        <f>C47+C48</f>
        <v>214.8</v>
      </c>
      <c r="D46" s="23">
        <f>D47+D48</f>
        <v>176.5</v>
      </c>
      <c r="E46" s="33">
        <f t="shared" si="1"/>
        <v>82.16945996275605</v>
      </c>
    </row>
    <row r="47" spans="1:5" s="56" customFormat="1" ht="88.5" customHeight="1">
      <c r="A47" s="20" t="s">
        <v>278</v>
      </c>
      <c r="B47" s="25" t="s">
        <v>279</v>
      </c>
      <c r="C47" s="26">
        <v>197.5</v>
      </c>
      <c r="D47" s="26">
        <v>167.9</v>
      </c>
      <c r="E47" s="42">
        <f t="shared" si="1"/>
        <v>85.0126582278481</v>
      </c>
    </row>
    <row r="48" spans="1:5" ht="66" customHeight="1">
      <c r="A48" s="20" t="s">
        <v>277</v>
      </c>
      <c r="B48" s="25" t="s">
        <v>276</v>
      </c>
      <c r="C48" s="26">
        <v>17.3</v>
      </c>
      <c r="D48" s="26">
        <v>8.6</v>
      </c>
      <c r="E48" s="42">
        <f t="shared" si="1"/>
        <v>49.71098265895954</v>
      </c>
    </row>
    <row r="49" spans="1:5" ht="33" customHeight="1">
      <c r="A49" s="21" t="s">
        <v>156</v>
      </c>
      <c r="B49" s="24" t="s">
        <v>48</v>
      </c>
      <c r="C49" s="23">
        <f>C50+C51</f>
        <v>0</v>
      </c>
      <c r="D49" s="23">
        <f>D50+D51</f>
        <v>0</v>
      </c>
      <c r="E49" s="33"/>
    </row>
    <row r="50" spans="1:5" ht="112.5" customHeight="1">
      <c r="A50" s="20" t="s">
        <v>272</v>
      </c>
      <c r="B50" s="25" t="s">
        <v>275</v>
      </c>
      <c r="C50" s="26"/>
      <c r="D50" s="26"/>
      <c r="E50" s="42"/>
    </row>
    <row r="51" spans="1:5" ht="52.5" customHeight="1">
      <c r="A51" s="20" t="s">
        <v>273</v>
      </c>
      <c r="B51" s="25" t="s">
        <v>274</v>
      </c>
      <c r="C51" s="26"/>
      <c r="D51" s="26"/>
      <c r="E51" s="42"/>
    </row>
    <row r="52" spans="1:5" ht="83.25" customHeight="1">
      <c r="A52" s="21" t="s">
        <v>152</v>
      </c>
      <c r="B52" s="29" t="s">
        <v>153</v>
      </c>
      <c r="C52" s="23"/>
      <c r="D52" s="23"/>
      <c r="E52" s="33"/>
    </row>
    <row r="53" spans="1:5" ht="18" customHeight="1">
      <c r="A53" s="29"/>
      <c r="B53" s="24" t="s">
        <v>106</v>
      </c>
      <c r="C53" s="23">
        <f>C37+C38</f>
        <v>22298.6</v>
      </c>
      <c r="D53" s="23">
        <f>D37+D38</f>
        <v>10018.199999999999</v>
      </c>
      <c r="E53" s="33">
        <f t="shared" si="1"/>
        <v>44.92748423667853</v>
      </c>
    </row>
    <row r="54" spans="1:5" ht="18" customHeight="1">
      <c r="A54" s="93" t="s">
        <v>95</v>
      </c>
      <c r="B54" s="94"/>
      <c r="C54" s="94"/>
      <c r="D54" s="94"/>
      <c r="E54" s="95"/>
    </row>
    <row r="55" spans="1:5" ht="20.25" customHeight="1">
      <c r="A55" s="21" t="s">
        <v>15</v>
      </c>
      <c r="B55" s="24" t="s">
        <v>16</v>
      </c>
      <c r="C55" s="21">
        <f>SUM(C56:C60)</f>
        <v>5370.9</v>
      </c>
      <c r="D55" s="21">
        <f>SUM(D56:D60)</f>
        <v>2529.3</v>
      </c>
      <c r="E55" s="33">
        <f aca="true" t="shared" si="2" ref="E55:E84">D55/C55*100</f>
        <v>47.092666033625655</v>
      </c>
    </row>
    <row r="56" spans="1:5" ht="67.5" customHeight="1">
      <c r="A56" s="20" t="s">
        <v>17</v>
      </c>
      <c r="B56" s="25" t="s">
        <v>56</v>
      </c>
      <c r="C56" s="20">
        <v>682.1</v>
      </c>
      <c r="D56" s="20">
        <v>375</v>
      </c>
      <c r="E56" s="42">
        <f t="shared" si="2"/>
        <v>54.97727605922885</v>
      </c>
    </row>
    <row r="57" spans="1:5" ht="81.75" customHeight="1">
      <c r="A57" s="45" t="s">
        <v>57</v>
      </c>
      <c r="B57" s="80" t="s">
        <v>238</v>
      </c>
      <c r="C57" s="20">
        <v>111.6</v>
      </c>
      <c r="D57" s="20">
        <v>39.7</v>
      </c>
      <c r="E57" s="42">
        <f t="shared" si="2"/>
        <v>35.57347670250897</v>
      </c>
    </row>
    <row r="58" spans="1:5" ht="98.25" customHeight="1">
      <c r="A58" s="20" t="s">
        <v>18</v>
      </c>
      <c r="B58" s="25" t="s">
        <v>164</v>
      </c>
      <c r="C58" s="20">
        <v>3252.6</v>
      </c>
      <c r="D58" s="20">
        <v>1336.4</v>
      </c>
      <c r="E58" s="42">
        <f t="shared" si="2"/>
        <v>41.087130295763394</v>
      </c>
    </row>
    <row r="59" spans="1:5" ht="25.5" customHeight="1">
      <c r="A59" s="20" t="s">
        <v>158</v>
      </c>
      <c r="B59" s="25" t="s">
        <v>139</v>
      </c>
      <c r="C59" s="20">
        <v>19</v>
      </c>
      <c r="D59" s="20"/>
      <c r="E59" s="42">
        <f t="shared" si="2"/>
        <v>0</v>
      </c>
    </row>
    <row r="60" spans="1:5" ht="37.5" customHeight="1">
      <c r="A60" s="20" t="s">
        <v>159</v>
      </c>
      <c r="B60" s="25" t="s">
        <v>140</v>
      </c>
      <c r="C60" s="20">
        <v>1305.6</v>
      </c>
      <c r="D60" s="20">
        <v>778.2</v>
      </c>
      <c r="E60" s="42">
        <f t="shared" si="2"/>
        <v>59.60477941176472</v>
      </c>
    </row>
    <row r="61" spans="1:5" ht="26.25" customHeight="1">
      <c r="A61" s="21" t="s">
        <v>19</v>
      </c>
      <c r="B61" s="24" t="s">
        <v>20</v>
      </c>
      <c r="C61" s="21">
        <f>C62</f>
        <v>197.5</v>
      </c>
      <c r="D61" s="21">
        <f>D62</f>
        <v>79</v>
      </c>
      <c r="E61" s="33">
        <f t="shared" si="2"/>
        <v>40</v>
      </c>
    </row>
    <row r="62" spans="1:5" ht="40.5" customHeight="1">
      <c r="A62" s="20" t="s">
        <v>42</v>
      </c>
      <c r="B62" s="25" t="s">
        <v>43</v>
      </c>
      <c r="C62" s="20">
        <v>197.5</v>
      </c>
      <c r="D62" s="20">
        <v>79</v>
      </c>
      <c r="E62" s="42">
        <f t="shared" si="2"/>
        <v>40</v>
      </c>
    </row>
    <row r="63" spans="1:5" ht="55.5" customHeight="1">
      <c r="A63" s="21" t="s">
        <v>21</v>
      </c>
      <c r="B63" s="24" t="s">
        <v>186</v>
      </c>
      <c r="C63" s="21">
        <f>C64</f>
        <v>35</v>
      </c>
      <c r="D63" s="21">
        <f>D64</f>
        <v>0.4</v>
      </c>
      <c r="E63" s="33">
        <f t="shared" si="2"/>
        <v>1.1428571428571428</v>
      </c>
    </row>
    <row r="64" spans="1:5" ht="38.25" customHeight="1">
      <c r="A64" s="20" t="s">
        <v>115</v>
      </c>
      <c r="B64" s="25" t="s">
        <v>187</v>
      </c>
      <c r="C64" s="20">
        <v>35</v>
      </c>
      <c r="D64" s="20">
        <v>0.4</v>
      </c>
      <c r="E64" s="42">
        <f t="shared" si="2"/>
        <v>1.1428571428571428</v>
      </c>
    </row>
    <row r="65" spans="1:5" ht="21.75" customHeight="1">
      <c r="A65" s="21" t="s">
        <v>37</v>
      </c>
      <c r="B65" s="24" t="s">
        <v>38</v>
      </c>
      <c r="C65" s="21">
        <f>C67+C66</f>
        <v>477.3</v>
      </c>
      <c r="D65" s="21">
        <f>D67+D66</f>
        <v>0</v>
      </c>
      <c r="E65" s="33">
        <f t="shared" si="2"/>
        <v>0</v>
      </c>
    </row>
    <row r="66" spans="1:5" ht="37.5" customHeight="1">
      <c r="A66" s="20" t="s">
        <v>175</v>
      </c>
      <c r="B66" s="25" t="s">
        <v>237</v>
      </c>
      <c r="C66" s="20">
        <v>457.3</v>
      </c>
      <c r="D66" s="20"/>
      <c r="E66" s="42">
        <f t="shared" si="2"/>
        <v>0</v>
      </c>
    </row>
    <row r="67" spans="1:5" ht="42" customHeight="1">
      <c r="A67" s="20" t="s">
        <v>58</v>
      </c>
      <c r="B67" s="25" t="s">
        <v>116</v>
      </c>
      <c r="C67" s="20">
        <v>20</v>
      </c>
      <c r="D67" s="20"/>
      <c r="E67" s="42">
        <f t="shared" si="2"/>
        <v>0</v>
      </c>
    </row>
    <row r="68" spans="1:5" ht="36.75" customHeight="1">
      <c r="A68" s="21" t="s">
        <v>23</v>
      </c>
      <c r="B68" s="24" t="s">
        <v>24</v>
      </c>
      <c r="C68" s="21">
        <f>SUM(C69:C72)</f>
        <v>11889.400000000001</v>
      </c>
      <c r="D68" s="21">
        <f>SUM(D69:D72)</f>
        <v>5045</v>
      </c>
      <c r="E68" s="33">
        <f t="shared" si="2"/>
        <v>42.43275522734536</v>
      </c>
    </row>
    <row r="69" spans="1:5" ht="25.5" customHeight="1">
      <c r="A69" s="20" t="s">
        <v>165</v>
      </c>
      <c r="B69" s="25" t="s">
        <v>188</v>
      </c>
      <c r="C69" s="20">
        <v>20</v>
      </c>
      <c r="D69" s="20">
        <v>6.4</v>
      </c>
      <c r="E69" s="42">
        <f t="shared" si="2"/>
        <v>32</v>
      </c>
    </row>
    <row r="70" spans="1:5" ht="27.75" customHeight="1">
      <c r="A70" s="20" t="s">
        <v>25</v>
      </c>
      <c r="B70" s="25" t="s">
        <v>36</v>
      </c>
      <c r="C70" s="20">
        <v>2570</v>
      </c>
      <c r="D70" s="20">
        <v>590.5</v>
      </c>
      <c r="E70" s="42">
        <f t="shared" si="2"/>
        <v>22.976653696498055</v>
      </c>
    </row>
    <row r="71" spans="1:5" ht="28.5" customHeight="1">
      <c r="A71" s="20" t="s">
        <v>44</v>
      </c>
      <c r="B71" s="25" t="s">
        <v>34</v>
      </c>
      <c r="C71" s="20">
        <v>3819.1</v>
      </c>
      <c r="D71" s="20">
        <v>2098.5</v>
      </c>
      <c r="E71" s="42">
        <f t="shared" si="2"/>
        <v>54.94750072006494</v>
      </c>
    </row>
    <row r="72" spans="1:5" ht="44.25" customHeight="1">
      <c r="A72" s="20" t="s">
        <v>59</v>
      </c>
      <c r="B72" s="47" t="s">
        <v>142</v>
      </c>
      <c r="C72" s="20">
        <v>5480.3</v>
      </c>
      <c r="D72" s="20">
        <v>2349.6</v>
      </c>
      <c r="E72" s="42">
        <f t="shared" si="2"/>
        <v>42.87356531576738</v>
      </c>
    </row>
    <row r="73" spans="1:5" ht="25.5" customHeight="1">
      <c r="A73" s="21" t="s">
        <v>26</v>
      </c>
      <c r="B73" s="24" t="s">
        <v>27</v>
      </c>
      <c r="C73" s="21">
        <f>C74</f>
        <v>70</v>
      </c>
      <c r="D73" s="21">
        <f>D74</f>
        <v>12.7</v>
      </c>
      <c r="E73" s="33">
        <f t="shared" si="2"/>
        <v>18.142857142857142</v>
      </c>
    </row>
    <row r="74" spans="1:5" ht="43.5" customHeight="1">
      <c r="A74" s="20" t="s">
        <v>32</v>
      </c>
      <c r="B74" s="25" t="s">
        <v>45</v>
      </c>
      <c r="C74" s="20">
        <v>70</v>
      </c>
      <c r="D74" s="20">
        <v>12.7</v>
      </c>
      <c r="E74" s="42">
        <f t="shared" si="2"/>
        <v>18.142857142857142</v>
      </c>
    </row>
    <row r="75" spans="1:5" ht="25.5" customHeight="1">
      <c r="A75" s="21" t="s">
        <v>28</v>
      </c>
      <c r="B75" s="24" t="s">
        <v>160</v>
      </c>
      <c r="C75" s="21">
        <f>C76</f>
        <v>3855.5</v>
      </c>
      <c r="D75" s="21">
        <f>D76</f>
        <v>1767.8</v>
      </c>
      <c r="E75" s="33">
        <f t="shared" si="2"/>
        <v>45.85138114382051</v>
      </c>
    </row>
    <row r="76" spans="1:5" ht="26.25" customHeight="1">
      <c r="A76" s="20" t="s">
        <v>29</v>
      </c>
      <c r="B76" s="25" t="s">
        <v>30</v>
      </c>
      <c r="C76" s="20">
        <v>3855.5</v>
      </c>
      <c r="D76" s="20">
        <v>1767.8</v>
      </c>
      <c r="E76" s="42">
        <f t="shared" si="2"/>
        <v>45.85138114382051</v>
      </c>
    </row>
    <row r="77" spans="1:5" ht="21.75" customHeight="1">
      <c r="A77" s="21">
        <v>1000</v>
      </c>
      <c r="B77" s="24" t="s">
        <v>46</v>
      </c>
      <c r="C77" s="21">
        <f>C78+C79</f>
        <v>394.5</v>
      </c>
      <c r="D77" s="21">
        <f>D78+D79</f>
        <v>955.9</v>
      </c>
      <c r="E77" s="33">
        <f t="shared" si="2"/>
        <v>242.3067173637516</v>
      </c>
    </row>
    <row r="78" spans="1:5" ht="24.75" customHeight="1">
      <c r="A78" s="20">
        <v>1001</v>
      </c>
      <c r="B78" s="25" t="s">
        <v>138</v>
      </c>
      <c r="C78" s="20">
        <v>44.5</v>
      </c>
      <c r="D78" s="20">
        <v>18.5</v>
      </c>
      <c r="E78" s="42">
        <f t="shared" si="2"/>
        <v>41.57303370786517</v>
      </c>
    </row>
    <row r="79" spans="1:5" ht="27" customHeight="1">
      <c r="A79" s="20">
        <v>1003</v>
      </c>
      <c r="B79" s="47" t="s">
        <v>47</v>
      </c>
      <c r="C79" s="20">
        <v>350</v>
      </c>
      <c r="D79" s="20">
        <v>937.4</v>
      </c>
      <c r="E79" s="42">
        <f t="shared" si="2"/>
        <v>267.8285714285714</v>
      </c>
    </row>
    <row r="80" spans="1:5" ht="27.75" customHeight="1">
      <c r="A80" s="21">
        <v>1100</v>
      </c>
      <c r="B80" s="24" t="s">
        <v>60</v>
      </c>
      <c r="C80" s="21">
        <f>C81</f>
        <v>60</v>
      </c>
      <c r="D80" s="21">
        <f>D81</f>
        <v>8.6</v>
      </c>
      <c r="E80" s="33">
        <f t="shared" si="2"/>
        <v>14.333333333333334</v>
      </c>
    </row>
    <row r="81" spans="1:5" ht="24" customHeight="1">
      <c r="A81" s="20">
        <v>1101</v>
      </c>
      <c r="B81" s="25" t="s">
        <v>161</v>
      </c>
      <c r="C81" s="20">
        <v>60</v>
      </c>
      <c r="D81" s="20">
        <v>8.6</v>
      </c>
      <c r="E81" s="42">
        <f t="shared" si="2"/>
        <v>14.333333333333334</v>
      </c>
    </row>
    <row r="82" spans="1:5" ht="27" customHeight="1">
      <c r="A82" s="21">
        <v>1200</v>
      </c>
      <c r="B82" s="24" t="s">
        <v>162</v>
      </c>
      <c r="C82" s="21">
        <f>C83</f>
        <v>100</v>
      </c>
      <c r="D82" s="21">
        <f>D83</f>
        <v>0</v>
      </c>
      <c r="E82" s="33">
        <f t="shared" si="2"/>
        <v>0</v>
      </c>
    </row>
    <row r="83" spans="1:5" ht="39" customHeight="1">
      <c r="A83" s="20">
        <v>1202</v>
      </c>
      <c r="B83" s="25" t="s">
        <v>163</v>
      </c>
      <c r="C83" s="20">
        <v>100</v>
      </c>
      <c r="D83" s="20"/>
      <c r="E83" s="42">
        <f t="shared" si="2"/>
        <v>0</v>
      </c>
    </row>
    <row r="84" spans="1:5" ht="27" customHeight="1">
      <c r="A84" s="20"/>
      <c r="B84" s="21" t="s">
        <v>31</v>
      </c>
      <c r="C84" s="21">
        <f>C82+C80+C75+C73+C68+C65+C63+C61+C55+C77</f>
        <v>22450.1</v>
      </c>
      <c r="D84" s="21">
        <f>D82+D80+D75+D73+D68+D65+D63+D61+D55+D77</f>
        <v>10398.699999999999</v>
      </c>
      <c r="E84" s="33">
        <f t="shared" si="2"/>
        <v>46.31917007051193</v>
      </c>
    </row>
    <row r="85" spans="1:5" ht="47.25">
      <c r="A85" s="43" t="s">
        <v>98</v>
      </c>
      <c r="B85" s="31" t="s">
        <v>100</v>
      </c>
      <c r="C85" s="23">
        <f>C53-C84</f>
        <v>-151.5</v>
      </c>
      <c r="D85" s="23">
        <f>D53-D84</f>
        <v>-380.5</v>
      </c>
      <c r="E85" s="33"/>
    </row>
    <row r="86" spans="1:5" ht="31.5">
      <c r="A86" s="21" t="s">
        <v>99</v>
      </c>
      <c r="B86" s="31" t="s">
        <v>101</v>
      </c>
      <c r="C86" s="32">
        <f>-C85</f>
        <v>151.5</v>
      </c>
      <c r="D86" s="32">
        <f>-D85</f>
        <v>380.5</v>
      </c>
      <c r="E86" s="33"/>
    </row>
    <row r="87" spans="1:5" ht="20.25" customHeight="1">
      <c r="A87" s="34"/>
      <c r="B87" s="31" t="s">
        <v>102</v>
      </c>
      <c r="C87" s="32">
        <f>C86</f>
        <v>151.5</v>
      </c>
      <c r="D87" s="32">
        <f>D86</f>
        <v>380.5</v>
      </c>
      <c r="E87" s="33"/>
    </row>
  </sheetData>
  <sheetProtection/>
  <mergeCells count="5">
    <mergeCell ref="C1:E1"/>
    <mergeCell ref="A5:E5"/>
    <mergeCell ref="A6:E6"/>
    <mergeCell ref="C3:E3"/>
    <mergeCell ref="A54:E54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="87" zoomScaleNormal="87" zoomScalePageLayoutView="0" workbookViewId="0" topLeftCell="A56">
      <selection activeCell="D65" sqref="D65"/>
    </sheetView>
  </sheetViews>
  <sheetFormatPr defaultColWidth="9.00390625" defaultRowHeight="12.75"/>
  <cols>
    <col min="1" max="1" width="30.00390625" style="84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96</v>
      </c>
      <c r="D3" s="92"/>
      <c r="E3" s="92"/>
    </row>
    <row r="6" spans="1:5" ht="15.75">
      <c r="A6" s="91" t="s">
        <v>198</v>
      </c>
      <c r="B6" s="91"/>
      <c r="C6" s="91"/>
      <c r="D6" s="91"/>
      <c r="E6" s="91"/>
    </row>
    <row r="7" spans="1:5" ht="15.75">
      <c r="A7" s="91" t="s">
        <v>291</v>
      </c>
      <c r="B7" s="91"/>
      <c r="C7" s="91"/>
      <c r="D7" s="91"/>
      <c r="E7" s="91"/>
    </row>
    <row r="8" ht="15.75">
      <c r="E8" s="37" t="s">
        <v>114</v>
      </c>
    </row>
    <row r="9" spans="1:6" ht="64.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C36</f>
        <v>908.9</v>
      </c>
      <c r="D11" s="23">
        <f>D36</f>
        <v>465.20000000000005</v>
      </c>
      <c r="E11" s="23">
        <f aca="true" t="shared" si="0" ref="E11:E50">D11/C11*100</f>
        <v>51.182748377159214</v>
      </c>
      <c r="F11" s="6"/>
    </row>
    <row r="12" spans="1:6" ht="22.5" customHeight="1">
      <c r="A12" s="21" t="s">
        <v>0</v>
      </c>
      <c r="B12" s="24" t="s">
        <v>62</v>
      </c>
      <c r="C12" s="23">
        <f>C13</f>
        <v>190</v>
      </c>
      <c r="D12" s="23">
        <f>D13</f>
        <v>52.7</v>
      </c>
      <c r="E12" s="23">
        <f t="shared" si="0"/>
        <v>27.73684210526316</v>
      </c>
      <c r="F12" s="6"/>
    </row>
    <row r="13" spans="1:6" ht="18.75" customHeight="1">
      <c r="A13" s="20" t="s">
        <v>1</v>
      </c>
      <c r="B13" s="25" t="s">
        <v>2</v>
      </c>
      <c r="C13" s="26">
        <v>190</v>
      </c>
      <c r="D13" s="26">
        <v>52.7</v>
      </c>
      <c r="E13" s="26">
        <f t="shared" si="0"/>
        <v>27.73684210526316</v>
      </c>
      <c r="F13" s="7"/>
    </row>
    <row r="14" spans="1:6" ht="18.75" customHeight="1">
      <c r="A14" s="21" t="s">
        <v>223</v>
      </c>
      <c r="B14" s="24" t="s">
        <v>224</v>
      </c>
      <c r="C14" s="23">
        <f>C15+C16+C17+C18</f>
        <v>280.1</v>
      </c>
      <c r="D14" s="23">
        <f>D15+D16+D17+D18</f>
        <v>257.2</v>
      </c>
      <c r="E14" s="33">
        <f t="shared" si="0"/>
        <v>91.82434844698321</v>
      </c>
      <c r="F14" s="7"/>
    </row>
    <row r="15" spans="1:6" ht="124.5" customHeight="1">
      <c r="A15" s="34" t="s">
        <v>225</v>
      </c>
      <c r="B15" s="77" t="s">
        <v>229</v>
      </c>
      <c r="C15" s="62">
        <v>84.7</v>
      </c>
      <c r="D15" s="62">
        <v>87.5</v>
      </c>
      <c r="E15" s="46">
        <f t="shared" si="0"/>
        <v>103.30578512396693</v>
      </c>
      <c r="F15" s="7"/>
    </row>
    <row r="16" spans="1:6" ht="163.5" customHeight="1">
      <c r="A16" s="34" t="s">
        <v>226</v>
      </c>
      <c r="B16" s="78" t="s">
        <v>230</v>
      </c>
      <c r="C16" s="62">
        <v>2.3</v>
      </c>
      <c r="D16" s="62">
        <v>1.4</v>
      </c>
      <c r="E16" s="46">
        <f t="shared" si="0"/>
        <v>60.86956521739131</v>
      </c>
      <c r="F16" s="7"/>
    </row>
    <row r="17" spans="1:6" ht="132.75" customHeight="1">
      <c r="A17" s="34" t="s">
        <v>227</v>
      </c>
      <c r="B17" s="50" t="s">
        <v>231</v>
      </c>
      <c r="C17" s="62">
        <v>190.5</v>
      </c>
      <c r="D17" s="62">
        <v>182.1</v>
      </c>
      <c r="E17" s="46">
        <f t="shared" si="0"/>
        <v>95.59055118110236</v>
      </c>
      <c r="F17" s="7"/>
    </row>
    <row r="18" spans="1:6" ht="130.5" customHeight="1">
      <c r="A18" s="34" t="s">
        <v>228</v>
      </c>
      <c r="B18" s="50" t="s">
        <v>232</v>
      </c>
      <c r="C18" s="62">
        <v>2.6</v>
      </c>
      <c r="D18" s="62">
        <v>-13.8</v>
      </c>
      <c r="E18" s="46">
        <f t="shared" si="0"/>
        <v>-530.7692307692307</v>
      </c>
      <c r="F18" s="7"/>
    </row>
    <row r="19" spans="1:6" ht="19.5" customHeight="1">
      <c r="A19" s="21" t="s">
        <v>3</v>
      </c>
      <c r="B19" s="24" t="s">
        <v>63</v>
      </c>
      <c r="C19" s="23">
        <f>C20</f>
        <v>90</v>
      </c>
      <c r="D19" s="23">
        <f>D20</f>
        <v>116.1</v>
      </c>
      <c r="E19" s="23">
        <f t="shared" si="0"/>
        <v>129</v>
      </c>
      <c r="F19" s="6"/>
    </row>
    <row r="20" spans="1:6" ht="32.25" customHeight="1">
      <c r="A20" s="20" t="s">
        <v>5</v>
      </c>
      <c r="B20" s="25" t="s">
        <v>6</v>
      </c>
      <c r="C20" s="26">
        <v>90</v>
      </c>
      <c r="D20" s="26">
        <v>116.1</v>
      </c>
      <c r="E20" s="26">
        <f t="shared" si="0"/>
        <v>129</v>
      </c>
      <c r="F20" s="4"/>
    </row>
    <row r="21" spans="1:6" ht="21.75" customHeight="1">
      <c r="A21" s="21" t="s">
        <v>7</v>
      </c>
      <c r="B21" s="24" t="s">
        <v>66</v>
      </c>
      <c r="C21" s="23">
        <f>C22+C23</f>
        <v>321</v>
      </c>
      <c r="D21" s="23">
        <f>D22+D23</f>
        <v>15.9</v>
      </c>
      <c r="E21" s="23">
        <f t="shared" si="0"/>
        <v>4.953271028037384</v>
      </c>
      <c r="F21" s="4"/>
    </row>
    <row r="22" spans="1:6" ht="30" customHeight="1">
      <c r="A22" s="20" t="s">
        <v>9</v>
      </c>
      <c r="B22" s="25" t="s">
        <v>68</v>
      </c>
      <c r="C22" s="26">
        <v>11</v>
      </c>
      <c r="D22" s="26">
        <v>0.1</v>
      </c>
      <c r="E22" s="26">
        <f t="shared" si="0"/>
        <v>0.9090909090909092</v>
      </c>
      <c r="F22" s="4"/>
    </row>
    <row r="23" spans="1:6" ht="23.25" customHeight="1">
      <c r="A23" s="20" t="s">
        <v>117</v>
      </c>
      <c r="B23" s="25" t="s">
        <v>70</v>
      </c>
      <c r="C23" s="26">
        <v>310</v>
      </c>
      <c r="D23" s="26">
        <v>15.8</v>
      </c>
      <c r="E23" s="26">
        <f t="shared" si="0"/>
        <v>5.096774193548388</v>
      </c>
      <c r="F23" s="6"/>
    </row>
    <row r="24" spans="1:6" ht="65.25" customHeight="1">
      <c r="A24" s="21" t="s">
        <v>146</v>
      </c>
      <c r="B24" s="24" t="s">
        <v>94</v>
      </c>
      <c r="C24" s="23"/>
      <c r="D24" s="23"/>
      <c r="E24" s="23"/>
      <c r="F24" s="6"/>
    </row>
    <row r="25" spans="1:6" ht="70.5" customHeight="1">
      <c r="A25" s="21" t="s">
        <v>13</v>
      </c>
      <c r="B25" s="24" t="s">
        <v>72</v>
      </c>
      <c r="C25" s="23">
        <f>C26+C27</f>
        <v>27.8</v>
      </c>
      <c r="D25" s="23">
        <f>D26+D27</f>
        <v>20.3</v>
      </c>
      <c r="E25" s="23">
        <f t="shared" si="0"/>
        <v>73.02158273381295</v>
      </c>
      <c r="F25" s="4"/>
    </row>
    <row r="26" spans="1:6" ht="158.25" customHeight="1">
      <c r="A26" s="20" t="s">
        <v>195</v>
      </c>
      <c r="B26" s="25" t="s">
        <v>73</v>
      </c>
      <c r="C26" s="26"/>
      <c r="D26" s="26"/>
      <c r="E26" s="26"/>
      <c r="F26" s="4"/>
    </row>
    <row r="27" spans="1:6" ht="128.25" customHeight="1">
      <c r="A27" s="20" t="s">
        <v>196</v>
      </c>
      <c r="B27" s="25" t="s">
        <v>193</v>
      </c>
      <c r="C27" s="26">
        <v>27.8</v>
      </c>
      <c r="D27" s="26">
        <v>20.3</v>
      </c>
      <c r="E27" s="26">
        <f t="shared" si="0"/>
        <v>73.02158273381295</v>
      </c>
      <c r="F27" s="4"/>
    </row>
    <row r="28" spans="1:6" ht="57" customHeight="1">
      <c r="A28" s="21" t="s">
        <v>150</v>
      </c>
      <c r="B28" s="24" t="s">
        <v>236</v>
      </c>
      <c r="C28" s="23">
        <f>C29</f>
        <v>0</v>
      </c>
      <c r="D28" s="23">
        <f>D29</f>
        <v>0</v>
      </c>
      <c r="E28" s="23"/>
      <c r="F28" s="4"/>
    </row>
    <row r="29" spans="1:6" ht="42" customHeight="1">
      <c r="A29" s="20" t="s">
        <v>239</v>
      </c>
      <c r="B29" s="25" t="s">
        <v>235</v>
      </c>
      <c r="C29" s="26"/>
      <c r="D29" s="26"/>
      <c r="E29" s="26"/>
      <c r="F29" s="4"/>
    </row>
    <row r="30" spans="1:6" ht="52.5" customHeight="1">
      <c r="A30" s="21" t="s">
        <v>76</v>
      </c>
      <c r="B30" s="24" t="s">
        <v>77</v>
      </c>
      <c r="C30" s="23">
        <f>C31</f>
        <v>0</v>
      </c>
      <c r="D30" s="23">
        <f>D31</f>
        <v>0</v>
      </c>
      <c r="E30" s="46"/>
      <c r="F30" s="4"/>
    </row>
    <row r="31" spans="1:6" ht="85.5" customHeight="1">
      <c r="A31" s="20" t="s">
        <v>180</v>
      </c>
      <c r="B31" s="25" t="s">
        <v>78</v>
      </c>
      <c r="C31" s="26">
        <v>0</v>
      </c>
      <c r="D31" s="34">
        <v>0</v>
      </c>
      <c r="E31" s="46"/>
      <c r="F31" s="4"/>
    </row>
    <row r="32" spans="1:6" ht="37.5" customHeight="1">
      <c r="A32" s="21" t="s">
        <v>205</v>
      </c>
      <c r="B32" s="24" t="s">
        <v>201</v>
      </c>
      <c r="C32" s="23">
        <f>C33</f>
        <v>0</v>
      </c>
      <c r="D32" s="23">
        <f>D33</f>
        <v>3</v>
      </c>
      <c r="E32" s="33"/>
      <c r="F32" s="4"/>
    </row>
    <row r="33" spans="1:6" ht="81.75" customHeight="1">
      <c r="A33" s="20" t="s">
        <v>206</v>
      </c>
      <c r="B33" s="25" t="s">
        <v>207</v>
      </c>
      <c r="C33" s="26"/>
      <c r="D33" s="62">
        <v>3</v>
      </c>
      <c r="E33" s="46"/>
      <c r="F33" s="4"/>
    </row>
    <row r="34" spans="1:6" ht="34.5" customHeight="1">
      <c r="A34" s="21" t="s">
        <v>144</v>
      </c>
      <c r="B34" s="24" t="s">
        <v>92</v>
      </c>
      <c r="C34" s="23">
        <v>0</v>
      </c>
      <c r="D34" s="23">
        <f>D35</f>
        <v>0</v>
      </c>
      <c r="E34" s="65"/>
      <c r="F34" s="4"/>
    </row>
    <row r="35" spans="1:6" ht="34.5" customHeight="1">
      <c r="A35" s="27" t="s">
        <v>145</v>
      </c>
      <c r="B35" s="28" t="s">
        <v>93</v>
      </c>
      <c r="C35" s="26"/>
      <c r="D35" s="26"/>
      <c r="E35" s="65"/>
      <c r="F35" s="4"/>
    </row>
    <row r="36" spans="1:6" ht="20.25" customHeight="1">
      <c r="A36" s="21"/>
      <c r="B36" s="24" t="s">
        <v>79</v>
      </c>
      <c r="C36" s="23">
        <f>C12+C19+C21+C25+C30+C32+C14+C34+C28</f>
        <v>908.9</v>
      </c>
      <c r="D36" s="23">
        <f>D12+D19+D21+D25+D30+D32+D14+D34+D28</f>
        <v>465.20000000000005</v>
      </c>
      <c r="E36" s="23">
        <f t="shared" si="0"/>
        <v>51.182748377159214</v>
      </c>
      <c r="F36" s="8"/>
    </row>
    <row r="37" spans="1:6" ht="23.25" customHeight="1">
      <c r="A37" s="21" t="s">
        <v>80</v>
      </c>
      <c r="B37" s="24" t="s">
        <v>81</v>
      </c>
      <c r="C37" s="23">
        <f>C38+C41+C44+C47</f>
        <v>1821.5</v>
      </c>
      <c r="D37" s="23">
        <f>D38+D41+D44+D47</f>
        <v>641.9</v>
      </c>
      <c r="E37" s="23">
        <f t="shared" si="0"/>
        <v>35.24018665934669</v>
      </c>
      <c r="F37" s="8"/>
    </row>
    <row r="38" spans="1:6" ht="52.5" customHeight="1">
      <c r="A38" s="21" t="s">
        <v>35</v>
      </c>
      <c r="B38" s="24" t="s">
        <v>82</v>
      </c>
      <c r="C38" s="23">
        <f>C39+C40</f>
        <v>520</v>
      </c>
      <c r="D38" s="23">
        <f>D39+D40</f>
        <v>216.7</v>
      </c>
      <c r="E38" s="23">
        <f t="shared" si="0"/>
        <v>41.67307692307692</v>
      </c>
      <c r="F38" s="8"/>
    </row>
    <row r="39" spans="1:6" ht="54" customHeight="1">
      <c r="A39" s="20" t="s">
        <v>14</v>
      </c>
      <c r="B39" s="25" t="s">
        <v>83</v>
      </c>
      <c r="C39" s="26">
        <v>520</v>
      </c>
      <c r="D39" s="26">
        <v>216.7</v>
      </c>
      <c r="E39" s="26">
        <f t="shared" si="0"/>
        <v>41.67307692307692</v>
      </c>
      <c r="F39" s="8"/>
    </row>
    <row r="40" spans="1:6" ht="49.5" customHeight="1">
      <c r="A40" s="41" t="s">
        <v>208</v>
      </c>
      <c r="B40" s="74" t="s">
        <v>209</v>
      </c>
      <c r="C40" s="26"/>
      <c r="D40" s="26"/>
      <c r="E40" s="26"/>
      <c r="F40" s="8"/>
    </row>
    <row r="41" spans="1:6" ht="52.5" customHeight="1">
      <c r="A41" s="21" t="s">
        <v>176</v>
      </c>
      <c r="B41" s="24" t="s">
        <v>107</v>
      </c>
      <c r="C41" s="23">
        <f>C42+C43</f>
        <v>938</v>
      </c>
      <c r="D41" s="23">
        <f>D42+D43</f>
        <v>390.8</v>
      </c>
      <c r="E41" s="23">
        <f t="shared" si="0"/>
        <v>41.66311300639659</v>
      </c>
      <c r="F41" s="6"/>
    </row>
    <row r="42" spans="1:6" ht="37.5" customHeight="1">
      <c r="A42" s="20" t="s">
        <v>84</v>
      </c>
      <c r="B42" s="25" t="s">
        <v>212</v>
      </c>
      <c r="C42" s="26">
        <v>938</v>
      </c>
      <c r="D42" s="26">
        <v>390.8</v>
      </c>
      <c r="E42" s="26">
        <f t="shared" si="0"/>
        <v>41.66311300639659</v>
      </c>
      <c r="F42" s="6"/>
    </row>
    <row r="43" spans="1:6" ht="65.25" customHeight="1">
      <c r="A43" s="20" t="s">
        <v>84</v>
      </c>
      <c r="B43" s="73" t="s">
        <v>210</v>
      </c>
      <c r="C43" s="26"/>
      <c r="D43" s="26"/>
      <c r="E43" s="26"/>
      <c r="F43" s="6"/>
    </row>
    <row r="44" spans="1:6" ht="54" customHeight="1">
      <c r="A44" s="21" t="s">
        <v>50</v>
      </c>
      <c r="B44" s="24" t="s">
        <v>86</v>
      </c>
      <c r="C44" s="23">
        <f>C45+C46</f>
        <v>41</v>
      </c>
      <c r="D44" s="23">
        <f>D45+D46</f>
        <v>34.400000000000006</v>
      </c>
      <c r="E44" s="23">
        <f t="shared" si="0"/>
        <v>83.90243902439026</v>
      </c>
      <c r="F44" s="6"/>
    </row>
    <row r="45" spans="1:6" ht="78.75">
      <c r="A45" s="20" t="s">
        <v>54</v>
      </c>
      <c r="B45" s="25" t="s">
        <v>87</v>
      </c>
      <c r="C45" s="26">
        <v>39.6</v>
      </c>
      <c r="D45" s="26">
        <v>33.7</v>
      </c>
      <c r="E45" s="26">
        <f t="shared" si="0"/>
        <v>85.1010101010101</v>
      </c>
      <c r="F45" s="6"/>
    </row>
    <row r="46" spans="1:6" ht="51" customHeight="1">
      <c r="A46" s="20" t="s">
        <v>89</v>
      </c>
      <c r="B46" s="25" t="s">
        <v>118</v>
      </c>
      <c r="C46" s="26">
        <v>1.4</v>
      </c>
      <c r="D46" s="26">
        <v>0.7</v>
      </c>
      <c r="E46" s="26">
        <f t="shared" si="0"/>
        <v>50</v>
      </c>
      <c r="F46" s="6"/>
    </row>
    <row r="47" spans="1:6" ht="31.5">
      <c r="A47" s="21" t="s">
        <v>149</v>
      </c>
      <c r="B47" s="24" t="s">
        <v>48</v>
      </c>
      <c r="C47" s="23">
        <f>C48+C49</f>
        <v>322.5</v>
      </c>
      <c r="D47" s="23">
        <f>D48+D49</f>
        <v>0</v>
      </c>
      <c r="E47" s="23"/>
      <c r="F47" s="6"/>
    </row>
    <row r="48" spans="1:6" ht="47.25">
      <c r="A48" s="20" t="s">
        <v>148</v>
      </c>
      <c r="B48" s="25" t="s">
        <v>108</v>
      </c>
      <c r="C48" s="26">
        <v>322.5</v>
      </c>
      <c r="D48" s="26"/>
      <c r="E48" s="26"/>
      <c r="F48" s="6"/>
    </row>
    <row r="49" spans="1:6" ht="95.25" customHeight="1">
      <c r="A49" s="20" t="s">
        <v>177</v>
      </c>
      <c r="B49" s="30" t="s">
        <v>178</v>
      </c>
      <c r="C49" s="26"/>
      <c r="D49" s="26"/>
      <c r="E49" s="26"/>
      <c r="F49" s="6"/>
    </row>
    <row r="50" spans="1:6" ht="21" customHeight="1">
      <c r="A50" s="21"/>
      <c r="B50" s="24" t="s">
        <v>106</v>
      </c>
      <c r="C50" s="23">
        <f>C36+C37</f>
        <v>2730.4</v>
      </c>
      <c r="D50" s="23">
        <f>D36+D37</f>
        <v>1107.1</v>
      </c>
      <c r="E50" s="23">
        <f t="shared" si="0"/>
        <v>40.547172575446815</v>
      </c>
      <c r="F50" s="6"/>
    </row>
    <row r="51" spans="1:6" ht="15" customHeight="1">
      <c r="A51" s="93" t="s">
        <v>95</v>
      </c>
      <c r="B51" s="94"/>
      <c r="C51" s="94"/>
      <c r="D51" s="94"/>
      <c r="E51" s="95"/>
      <c r="F51" s="6"/>
    </row>
    <row r="52" spans="1:5" ht="18.75" customHeight="1">
      <c r="A52" s="21" t="s">
        <v>15</v>
      </c>
      <c r="B52" s="24" t="s">
        <v>16</v>
      </c>
      <c r="C52" s="21">
        <f>SUM(C53:C56)</f>
        <v>1882</v>
      </c>
      <c r="D52" s="21">
        <f>SUM(D53:D56)</f>
        <v>789.2</v>
      </c>
      <c r="E52" s="23">
        <f aca="true" t="shared" si="1" ref="E52:E65">D52/C52*100</f>
        <v>41.93411264612115</v>
      </c>
    </row>
    <row r="53" spans="1:5" ht="66.75" customHeight="1">
      <c r="A53" s="20" t="s">
        <v>17</v>
      </c>
      <c r="B53" s="25" t="s">
        <v>56</v>
      </c>
      <c r="C53" s="20">
        <v>645.7</v>
      </c>
      <c r="D53" s="20">
        <v>303.3</v>
      </c>
      <c r="E53" s="26">
        <f t="shared" si="1"/>
        <v>46.972278147746636</v>
      </c>
    </row>
    <row r="54" spans="1:5" ht="96" customHeight="1">
      <c r="A54" s="20" t="s">
        <v>18</v>
      </c>
      <c r="B54" s="25" t="s">
        <v>164</v>
      </c>
      <c r="C54" s="20">
        <v>1172.4</v>
      </c>
      <c r="D54" s="20">
        <v>485.9</v>
      </c>
      <c r="E54" s="26">
        <f t="shared" si="1"/>
        <v>41.44489935175707</v>
      </c>
    </row>
    <row r="55" spans="1:5" ht="24" customHeight="1">
      <c r="A55" s="20" t="s">
        <v>158</v>
      </c>
      <c r="B55" s="25" t="s">
        <v>139</v>
      </c>
      <c r="C55" s="20">
        <v>0.1</v>
      </c>
      <c r="D55" s="20"/>
      <c r="E55" s="26">
        <f t="shared" si="1"/>
        <v>0</v>
      </c>
    </row>
    <row r="56" spans="1:5" ht="39" customHeight="1">
      <c r="A56" s="20" t="s">
        <v>159</v>
      </c>
      <c r="B56" s="25" t="s">
        <v>140</v>
      </c>
      <c r="C56" s="20">
        <v>63.8</v>
      </c>
      <c r="D56" s="20"/>
      <c r="E56" s="26">
        <f t="shared" si="1"/>
        <v>0</v>
      </c>
    </row>
    <row r="57" spans="1:5" ht="25.5" customHeight="1">
      <c r="A57" s="21" t="s">
        <v>19</v>
      </c>
      <c r="B57" s="24" t="s">
        <v>20</v>
      </c>
      <c r="C57" s="21">
        <f>C58</f>
        <v>39.6</v>
      </c>
      <c r="D57" s="21">
        <f>D58</f>
        <v>11</v>
      </c>
      <c r="E57" s="23">
        <f t="shared" si="1"/>
        <v>27.77777777777778</v>
      </c>
    </row>
    <row r="58" spans="1:5" ht="36" customHeight="1">
      <c r="A58" s="20" t="s">
        <v>42</v>
      </c>
      <c r="B58" s="25" t="s">
        <v>43</v>
      </c>
      <c r="C58" s="20">
        <v>39.6</v>
      </c>
      <c r="D58" s="20">
        <v>11</v>
      </c>
      <c r="E58" s="26">
        <f t="shared" si="1"/>
        <v>27.77777777777778</v>
      </c>
    </row>
    <row r="59" spans="1:5" ht="22.5" customHeight="1">
      <c r="A59" s="21" t="s">
        <v>37</v>
      </c>
      <c r="B59" s="24" t="s">
        <v>38</v>
      </c>
      <c r="C59" s="21">
        <f>C60</f>
        <v>323.7</v>
      </c>
      <c r="D59" s="21">
        <f>D60</f>
        <v>25.8</v>
      </c>
      <c r="E59" s="23">
        <f t="shared" si="1"/>
        <v>7.970342910101946</v>
      </c>
    </row>
    <row r="60" spans="1:5" ht="36" customHeight="1">
      <c r="A60" s="20" t="s">
        <v>175</v>
      </c>
      <c r="B60" s="25" t="s">
        <v>237</v>
      </c>
      <c r="C60" s="20">
        <v>323.7</v>
      </c>
      <c r="D60" s="20">
        <v>25.8</v>
      </c>
      <c r="E60" s="26">
        <f t="shared" si="1"/>
        <v>7.970342910101946</v>
      </c>
    </row>
    <row r="61" spans="1:5" ht="28.5" customHeight="1">
      <c r="A61" s="21" t="s">
        <v>28</v>
      </c>
      <c r="B61" s="24" t="s">
        <v>204</v>
      </c>
      <c r="C61" s="21">
        <f>C62</f>
        <v>516.7</v>
      </c>
      <c r="D61" s="21">
        <f>D62</f>
        <v>224.8</v>
      </c>
      <c r="E61" s="23">
        <f t="shared" si="1"/>
        <v>43.50687052448229</v>
      </c>
    </row>
    <row r="62" spans="1:5" ht="26.25" customHeight="1">
      <c r="A62" s="20" t="s">
        <v>29</v>
      </c>
      <c r="B62" s="25" t="s">
        <v>30</v>
      </c>
      <c r="C62" s="20">
        <v>516.7</v>
      </c>
      <c r="D62" s="20">
        <v>224.8</v>
      </c>
      <c r="E62" s="23">
        <f t="shared" si="1"/>
        <v>43.50687052448229</v>
      </c>
    </row>
    <row r="63" spans="1:5" ht="30" customHeight="1">
      <c r="A63" s="21">
        <v>1000</v>
      </c>
      <c r="B63" s="24" t="s">
        <v>46</v>
      </c>
      <c r="C63" s="21">
        <f>C64</f>
        <v>12</v>
      </c>
      <c r="D63" s="21">
        <f>D64</f>
        <v>4</v>
      </c>
      <c r="E63" s="26">
        <f t="shared" si="1"/>
        <v>33.33333333333333</v>
      </c>
    </row>
    <row r="64" spans="1:5" ht="23.25" customHeight="1">
      <c r="A64" s="20">
        <v>1001</v>
      </c>
      <c r="B64" s="25" t="s">
        <v>138</v>
      </c>
      <c r="C64" s="20">
        <v>12</v>
      </c>
      <c r="D64" s="20">
        <v>4</v>
      </c>
      <c r="E64" s="23">
        <f t="shared" si="1"/>
        <v>33.33333333333333</v>
      </c>
    </row>
    <row r="65" spans="1:5" ht="25.5" customHeight="1">
      <c r="A65" s="20"/>
      <c r="B65" s="21" t="s">
        <v>31</v>
      </c>
      <c r="C65" s="21">
        <f>C61+C59+C57+C52+C63</f>
        <v>2774</v>
      </c>
      <c r="D65" s="21">
        <f>D61+D59+D57+D52+D63</f>
        <v>1054.8000000000002</v>
      </c>
      <c r="E65" s="26">
        <f t="shared" si="1"/>
        <v>38.024513338139876</v>
      </c>
    </row>
    <row r="66" spans="1:5" ht="47.25">
      <c r="A66" s="21" t="s">
        <v>98</v>
      </c>
      <c r="B66" s="31" t="s">
        <v>100</v>
      </c>
      <c r="C66" s="32">
        <f>C50-C65</f>
        <v>-43.59999999999991</v>
      </c>
      <c r="D66" s="32">
        <f>D50-D65</f>
        <v>52.29999999999973</v>
      </c>
      <c r="E66" s="33"/>
    </row>
    <row r="67" spans="1:5" ht="31.5">
      <c r="A67" s="21" t="s">
        <v>99</v>
      </c>
      <c r="B67" s="31" t="s">
        <v>101</v>
      </c>
      <c r="C67" s="32">
        <f>-C66</f>
        <v>43.59999999999991</v>
      </c>
      <c r="D67" s="32">
        <f>-D66</f>
        <v>-52.29999999999973</v>
      </c>
      <c r="E67" s="33"/>
    </row>
    <row r="68" spans="1:5" ht="17.25" customHeight="1">
      <c r="A68" s="34"/>
      <c r="B68" s="31" t="s">
        <v>102</v>
      </c>
      <c r="C68" s="32">
        <f>C67</f>
        <v>43.59999999999991</v>
      </c>
      <c r="D68" s="32">
        <f>D67</f>
        <v>-52.29999999999973</v>
      </c>
      <c r="E68" s="33"/>
    </row>
  </sheetData>
  <sheetProtection/>
  <mergeCells count="5">
    <mergeCell ref="C1:E1"/>
    <mergeCell ref="C3:E3"/>
    <mergeCell ref="A6:E6"/>
    <mergeCell ref="A7:E7"/>
    <mergeCell ref="A51:E51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="88" zoomScaleNormal="88" zoomScalePageLayoutView="0" workbookViewId="0" topLeftCell="A59">
      <selection activeCell="D64" sqref="D64"/>
    </sheetView>
  </sheetViews>
  <sheetFormatPr defaultColWidth="9.00390625" defaultRowHeight="12.75"/>
  <cols>
    <col min="1" max="1" width="29.75390625" style="84" customWidth="1"/>
    <col min="2" max="2" width="37.25390625" style="19" customWidth="1"/>
    <col min="3" max="3" width="10.625" style="40" customWidth="1"/>
    <col min="4" max="4" width="10.125" style="40" customWidth="1"/>
    <col min="5" max="5" width="9.875" style="40" customWidth="1"/>
  </cols>
  <sheetData>
    <row r="1" spans="3:5" ht="15.75">
      <c r="C1" s="105" t="s">
        <v>97</v>
      </c>
      <c r="D1" s="105"/>
      <c r="E1" s="105"/>
    </row>
    <row r="2" ht="15">
      <c r="C2" s="19"/>
    </row>
    <row r="3" spans="3:5" ht="15">
      <c r="C3" s="101" t="s">
        <v>96</v>
      </c>
      <c r="D3" s="101"/>
      <c r="E3" s="101"/>
    </row>
    <row r="4" ht="15">
      <c r="C4" s="19"/>
    </row>
    <row r="5" ht="15">
      <c r="C5" s="19"/>
    </row>
    <row r="6" spans="1:5" ht="15" customHeight="1">
      <c r="A6" s="100" t="s">
        <v>137</v>
      </c>
      <c r="B6" s="100"/>
      <c r="C6" s="100"/>
      <c r="D6" s="100"/>
      <c r="E6" s="100"/>
    </row>
    <row r="7" spans="1:5" ht="15.75">
      <c r="A7" s="91" t="s">
        <v>291</v>
      </c>
      <c r="B7" s="91"/>
      <c r="C7" s="91"/>
      <c r="D7" s="91"/>
      <c r="E7" s="91"/>
    </row>
    <row r="8" spans="3:5" ht="15.75">
      <c r="C8" s="19"/>
      <c r="E8" s="3" t="s">
        <v>114</v>
      </c>
    </row>
    <row r="9" spans="1:6" ht="63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16"/>
    </row>
    <row r="10" spans="1:6" ht="19.5" customHeight="1">
      <c r="A10" s="21" t="s">
        <v>39</v>
      </c>
      <c r="B10" s="22" t="s">
        <v>143</v>
      </c>
      <c r="C10" s="23">
        <f>C32</f>
        <v>3284.8</v>
      </c>
      <c r="D10" s="23">
        <f>D32</f>
        <v>4514.700000000001</v>
      </c>
      <c r="E10" s="23">
        <f>D10/C10*100</f>
        <v>137.4421578178276</v>
      </c>
      <c r="F10" s="17"/>
    </row>
    <row r="11" spans="1:6" ht="17.25" customHeight="1">
      <c r="A11" s="21" t="s">
        <v>0</v>
      </c>
      <c r="B11" s="24" t="s">
        <v>121</v>
      </c>
      <c r="C11" s="23">
        <f>C12</f>
        <v>2614.8</v>
      </c>
      <c r="D11" s="23">
        <f>D12</f>
        <v>4453.8</v>
      </c>
      <c r="E11" s="23">
        <f aca="true" t="shared" si="0" ref="E11:E44">D11/C11*100</f>
        <v>170.33042680128497</v>
      </c>
      <c r="F11" s="17"/>
    </row>
    <row r="12" spans="1:6" ht="19.5" customHeight="1">
      <c r="A12" s="20" t="s">
        <v>1</v>
      </c>
      <c r="B12" s="25" t="s">
        <v>2</v>
      </c>
      <c r="C12" s="26">
        <v>2614.8</v>
      </c>
      <c r="D12" s="26">
        <v>4453.8</v>
      </c>
      <c r="E12" s="26">
        <f t="shared" si="0"/>
        <v>170.33042680128497</v>
      </c>
      <c r="F12" s="18"/>
    </row>
    <row r="13" spans="1:6" ht="19.5" customHeight="1">
      <c r="A13" s="21" t="s">
        <v>223</v>
      </c>
      <c r="B13" s="24" t="s">
        <v>224</v>
      </c>
      <c r="C13" s="23">
        <f>C14+C15+C16+C17</f>
        <v>54.6</v>
      </c>
      <c r="D13" s="23">
        <f>D14+D15+D16+D17</f>
        <v>50.3</v>
      </c>
      <c r="E13" s="33">
        <f t="shared" si="0"/>
        <v>92.12454212454212</v>
      </c>
      <c r="F13" s="18"/>
    </row>
    <row r="14" spans="1:6" ht="124.5" customHeight="1">
      <c r="A14" s="34" t="s">
        <v>225</v>
      </c>
      <c r="B14" s="77" t="s">
        <v>229</v>
      </c>
      <c r="C14" s="62">
        <v>16.5</v>
      </c>
      <c r="D14" s="62">
        <v>17.1</v>
      </c>
      <c r="E14" s="46">
        <f t="shared" si="0"/>
        <v>103.63636363636364</v>
      </c>
      <c r="F14" s="18"/>
    </row>
    <row r="15" spans="1:6" ht="161.25" customHeight="1">
      <c r="A15" s="34" t="s">
        <v>226</v>
      </c>
      <c r="B15" s="78" t="s">
        <v>230</v>
      </c>
      <c r="C15" s="62">
        <v>0.4</v>
      </c>
      <c r="D15" s="62">
        <v>0.3</v>
      </c>
      <c r="E15" s="46">
        <f t="shared" si="0"/>
        <v>74.99999999999999</v>
      </c>
      <c r="F15" s="18"/>
    </row>
    <row r="16" spans="1:6" ht="131.25" customHeight="1">
      <c r="A16" s="34" t="s">
        <v>227</v>
      </c>
      <c r="B16" s="50" t="s">
        <v>231</v>
      </c>
      <c r="C16" s="62">
        <v>37.2</v>
      </c>
      <c r="D16" s="62">
        <v>35.6</v>
      </c>
      <c r="E16" s="46">
        <f t="shared" si="0"/>
        <v>95.69892473118279</v>
      </c>
      <c r="F16" s="18"/>
    </row>
    <row r="17" spans="1:6" ht="135" customHeight="1">
      <c r="A17" s="34" t="s">
        <v>228</v>
      </c>
      <c r="B17" s="50" t="s">
        <v>232</v>
      </c>
      <c r="C17" s="62">
        <v>0.5</v>
      </c>
      <c r="D17" s="62">
        <v>-2.7</v>
      </c>
      <c r="E17" s="46">
        <f t="shared" si="0"/>
        <v>-540</v>
      </c>
      <c r="F17" s="18"/>
    </row>
    <row r="18" spans="1:6" ht="35.25" customHeight="1">
      <c r="A18" s="21" t="s">
        <v>154</v>
      </c>
      <c r="B18" s="24" t="s">
        <v>6</v>
      </c>
      <c r="C18" s="23"/>
      <c r="D18" s="23">
        <v>0</v>
      </c>
      <c r="E18" s="23"/>
      <c r="F18" s="18"/>
    </row>
    <row r="19" spans="1:6" ht="17.25" customHeight="1">
      <c r="A19" s="21" t="s">
        <v>7</v>
      </c>
      <c r="B19" s="24" t="s">
        <v>122</v>
      </c>
      <c r="C19" s="23">
        <f>C20+C21</f>
        <v>615.4</v>
      </c>
      <c r="D19" s="23">
        <f>D20+D21</f>
        <v>10.6</v>
      </c>
      <c r="E19" s="23">
        <f t="shared" si="0"/>
        <v>1.7224569385765356</v>
      </c>
      <c r="F19" s="17"/>
    </row>
    <row r="20" spans="1:6" ht="36" customHeight="1">
      <c r="A20" s="20" t="s">
        <v>9</v>
      </c>
      <c r="B20" s="25" t="s">
        <v>123</v>
      </c>
      <c r="C20" s="26">
        <v>10.4</v>
      </c>
      <c r="D20" s="26">
        <v>0</v>
      </c>
      <c r="E20" s="26">
        <f t="shared" si="0"/>
        <v>0</v>
      </c>
      <c r="F20" s="18"/>
    </row>
    <row r="21" spans="1:6" ht="18" customHeight="1">
      <c r="A21" s="20" t="s">
        <v>11</v>
      </c>
      <c r="B21" s="25" t="s">
        <v>12</v>
      </c>
      <c r="C21" s="26">
        <v>605</v>
      </c>
      <c r="D21" s="26">
        <v>10.6</v>
      </c>
      <c r="E21" s="26">
        <f t="shared" si="0"/>
        <v>1.7520661157024793</v>
      </c>
      <c r="F21" s="18"/>
    </row>
    <row r="22" spans="1:6" ht="53.25" customHeight="1">
      <c r="A22" s="21" t="s">
        <v>146</v>
      </c>
      <c r="B22" s="24" t="s">
        <v>94</v>
      </c>
      <c r="C22" s="23"/>
      <c r="D22" s="23"/>
      <c r="E22" s="23"/>
      <c r="F22" s="18"/>
    </row>
    <row r="23" spans="1:6" ht="67.5" customHeight="1">
      <c r="A23" s="21" t="s">
        <v>13</v>
      </c>
      <c r="B23" s="24" t="s">
        <v>124</v>
      </c>
      <c r="C23" s="23">
        <f>C24+C25</f>
        <v>0</v>
      </c>
      <c r="D23" s="23">
        <f>D24+D25</f>
        <v>0</v>
      </c>
      <c r="E23" s="23"/>
      <c r="F23" s="18"/>
    </row>
    <row r="24" spans="1:6" ht="142.5" customHeight="1">
      <c r="A24" s="20" t="s">
        <v>179</v>
      </c>
      <c r="B24" s="25" t="s">
        <v>135</v>
      </c>
      <c r="C24" s="26"/>
      <c r="D24" s="26"/>
      <c r="E24" s="26"/>
      <c r="F24" s="18"/>
    </row>
    <row r="25" spans="1:6" ht="114" customHeight="1">
      <c r="A25" s="20" t="s">
        <v>74</v>
      </c>
      <c r="B25" s="25" t="s">
        <v>75</v>
      </c>
      <c r="C25" s="26"/>
      <c r="D25" s="26"/>
      <c r="E25" s="26"/>
      <c r="F25" s="18"/>
    </row>
    <row r="26" spans="1:6" ht="58.5" customHeight="1">
      <c r="A26" s="21" t="s">
        <v>150</v>
      </c>
      <c r="B26" s="24" t="s">
        <v>236</v>
      </c>
      <c r="C26" s="23">
        <f>C27</f>
        <v>0</v>
      </c>
      <c r="D26" s="23">
        <f>D27</f>
        <v>0</v>
      </c>
      <c r="E26" s="23"/>
      <c r="F26" s="18"/>
    </row>
    <row r="27" spans="1:6" ht="40.5" customHeight="1">
      <c r="A27" s="20" t="s">
        <v>239</v>
      </c>
      <c r="B27" s="25" t="s">
        <v>235</v>
      </c>
      <c r="C27" s="26"/>
      <c r="D27" s="26"/>
      <c r="E27" s="26"/>
      <c r="F27" s="18"/>
    </row>
    <row r="28" spans="1:6" ht="39.75" customHeight="1">
      <c r="A28" s="21" t="s">
        <v>147</v>
      </c>
      <c r="B28" s="24" t="s">
        <v>77</v>
      </c>
      <c r="C28" s="23">
        <f>C29</f>
        <v>0</v>
      </c>
      <c r="D28" s="23">
        <f>D29</f>
        <v>0</v>
      </c>
      <c r="E28" s="23"/>
      <c r="F28" s="18"/>
    </row>
    <row r="29" spans="1:6" ht="23.25" customHeight="1">
      <c r="A29" s="20" t="s">
        <v>180</v>
      </c>
      <c r="B29" s="25" t="s">
        <v>130</v>
      </c>
      <c r="C29" s="26"/>
      <c r="D29" s="26"/>
      <c r="E29" s="26"/>
      <c r="F29" s="18"/>
    </row>
    <row r="30" spans="1:6" ht="37.5" customHeight="1">
      <c r="A30" s="21" t="s">
        <v>205</v>
      </c>
      <c r="B30" s="24" t="s">
        <v>201</v>
      </c>
      <c r="C30" s="23">
        <f>C31</f>
        <v>0</v>
      </c>
      <c r="D30" s="23">
        <f>D31</f>
        <v>0</v>
      </c>
      <c r="E30" s="26"/>
      <c r="F30" s="18"/>
    </row>
    <row r="31" spans="1:6" ht="77.25" customHeight="1">
      <c r="A31" s="20" t="s">
        <v>206</v>
      </c>
      <c r="B31" s="25" t="s">
        <v>207</v>
      </c>
      <c r="C31" s="26"/>
      <c r="D31" s="26"/>
      <c r="E31" s="26"/>
      <c r="F31" s="18"/>
    </row>
    <row r="32" spans="1:6" ht="24.75" customHeight="1">
      <c r="A32" s="21"/>
      <c r="B32" s="24" t="s">
        <v>49</v>
      </c>
      <c r="C32" s="23">
        <f>C11+C18+C19+C22+C23+C28+C30+C13+C26</f>
        <v>3284.8</v>
      </c>
      <c r="D32" s="23">
        <f>D11+D18+D19+D22+D23+D28+D30+D13+D26</f>
        <v>4514.700000000001</v>
      </c>
      <c r="E32" s="23">
        <f t="shared" si="0"/>
        <v>137.4421578178276</v>
      </c>
      <c r="F32" s="18"/>
    </row>
    <row r="33" spans="1:6" ht="24" customHeight="1">
      <c r="A33" s="21" t="s">
        <v>80</v>
      </c>
      <c r="B33" s="24" t="s">
        <v>81</v>
      </c>
      <c r="C33" s="23">
        <f>C34+C36+C39+C42</f>
        <v>1933</v>
      </c>
      <c r="D33" s="23">
        <f>D34+D36+D39+D42</f>
        <v>658.3</v>
      </c>
      <c r="E33" s="23">
        <f t="shared" si="0"/>
        <v>34.05587170201759</v>
      </c>
      <c r="F33" s="18"/>
    </row>
    <row r="34" spans="1:6" ht="50.25" customHeight="1">
      <c r="A34" s="21" t="s">
        <v>35</v>
      </c>
      <c r="B34" s="24" t="s">
        <v>82</v>
      </c>
      <c r="C34" s="23">
        <f>C35</f>
        <v>699</v>
      </c>
      <c r="D34" s="23">
        <f>D35</f>
        <v>291.3</v>
      </c>
      <c r="E34" s="23">
        <f t="shared" si="0"/>
        <v>41.67381974248927</v>
      </c>
      <c r="F34" s="18"/>
    </row>
    <row r="35" spans="1:6" ht="51" customHeight="1">
      <c r="A35" s="20" t="s">
        <v>14</v>
      </c>
      <c r="B35" s="25" t="s">
        <v>125</v>
      </c>
      <c r="C35" s="26">
        <v>699</v>
      </c>
      <c r="D35" s="26">
        <v>291.3</v>
      </c>
      <c r="E35" s="23">
        <f t="shared" si="0"/>
        <v>41.67381974248927</v>
      </c>
      <c r="F35" s="18"/>
    </row>
    <row r="36" spans="1:6" ht="58.5" customHeight="1">
      <c r="A36" s="21" t="s">
        <v>176</v>
      </c>
      <c r="B36" s="24" t="s">
        <v>107</v>
      </c>
      <c r="C36" s="23">
        <f>C37+C38</f>
        <v>798</v>
      </c>
      <c r="D36" s="23">
        <f>D37+D38</f>
        <v>332.5</v>
      </c>
      <c r="E36" s="23">
        <f t="shared" si="0"/>
        <v>41.66666666666667</v>
      </c>
      <c r="F36" s="18"/>
    </row>
    <row r="37" spans="1:6" ht="39.75" customHeight="1">
      <c r="A37" s="20" t="s">
        <v>84</v>
      </c>
      <c r="B37" s="25" t="s">
        <v>85</v>
      </c>
      <c r="C37" s="26">
        <v>798</v>
      </c>
      <c r="D37" s="26">
        <v>332.5</v>
      </c>
      <c r="E37" s="26">
        <f t="shared" si="0"/>
        <v>41.66666666666667</v>
      </c>
      <c r="F37" s="18"/>
    </row>
    <row r="38" spans="1:6" ht="65.25" customHeight="1">
      <c r="A38" s="20" t="s">
        <v>84</v>
      </c>
      <c r="B38" s="73" t="s">
        <v>210</v>
      </c>
      <c r="C38" s="26"/>
      <c r="D38" s="26"/>
      <c r="E38" s="26"/>
      <c r="F38" s="18"/>
    </row>
    <row r="39" spans="1:6" ht="50.25" customHeight="1">
      <c r="A39" s="21" t="s">
        <v>50</v>
      </c>
      <c r="B39" s="24" t="s">
        <v>86</v>
      </c>
      <c r="C39" s="23">
        <f>C40+C41</f>
        <v>41.5</v>
      </c>
      <c r="D39" s="23">
        <f>D40+D41</f>
        <v>34.5</v>
      </c>
      <c r="E39" s="23">
        <f t="shared" si="0"/>
        <v>83.13253012048193</v>
      </c>
      <c r="F39" s="18"/>
    </row>
    <row r="40" spans="1:6" ht="73.5" customHeight="1">
      <c r="A40" s="20" t="s">
        <v>54</v>
      </c>
      <c r="B40" s="25" t="s">
        <v>51</v>
      </c>
      <c r="C40" s="26">
        <v>39.6</v>
      </c>
      <c r="D40" s="26">
        <v>33.6</v>
      </c>
      <c r="E40" s="26">
        <f t="shared" si="0"/>
        <v>84.84848484848484</v>
      </c>
      <c r="F40" s="18"/>
    </row>
    <row r="41" spans="1:6" ht="48" customHeight="1">
      <c r="A41" s="20" t="s">
        <v>89</v>
      </c>
      <c r="B41" s="30" t="s">
        <v>118</v>
      </c>
      <c r="C41" s="26">
        <v>1.9</v>
      </c>
      <c r="D41" s="26">
        <v>0.9</v>
      </c>
      <c r="E41" s="26">
        <f t="shared" si="0"/>
        <v>47.36842105263158</v>
      </c>
      <c r="F41" s="18"/>
    </row>
    <row r="42" spans="1:6" ht="39" customHeight="1">
      <c r="A42" s="21" t="s">
        <v>149</v>
      </c>
      <c r="B42" s="24" t="s">
        <v>48</v>
      </c>
      <c r="C42" s="23">
        <f>C43</f>
        <v>394.5</v>
      </c>
      <c r="D42" s="23">
        <f>D43</f>
        <v>0</v>
      </c>
      <c r="E42" s="23">
        <f t="shared" si="0"/>
        <v>0</v>
      </c>
      <c r="F42" s="18"/>
    </row>
    <row r="43" spans="1:6" ht="45.75" customHeight="1">
      <c r="A43" s="20" t="s">
        <v>148</v>
      </c>
      <c r="B43" s="25" t="s">
        <v>108</v>
      </c>
      <c r="C43" s="26">
        <v>394.5</v>
      </c>
      <c r="D43" s="26"/>
      <c r="E43" s="26">
        <f t="shared" si="0"/>
        <v>0</v>
      </c>
      <c r="F43" s="18"/>
    </row>
    <row r="44" spans="1:6" ht="17.25" customHeight="1">
      <c r="A44" s="21"/>
      <c r="B44" s="24" t="s">
        <v>126</v>
      </c>
      <c r="C44" s="23">
        <f>C32+C33</f>
        <v>5217.8</v>
      </c>
      <c r="D44" s="23">
        <f>D32+D33</f>
        <v>5173.000000000001</v>
      </c>
      <c r="E44" s="23">
        <f t="shared" si="0"/>
        <v>99.1414005902871</v>
      </c>
      <c r="F44" s="17"/>
    </row>
    <row r="45" spans="1:6" ht="17.25" customHeight="1">
      <c r="A45" s="93" t="s">
        <v>95</v>
      </c>
      <c r="B45" s="94"/>
      <c r="C45" s="94"/>
      <c r="D45" s="94"/>
      <c r="E45" s="95"/>
      <c r="F45" s="17"/>
    </row>
    <row r="46" spans="1:5" ht="20.25" customHeight="1">
      <c r="A46" s="21" t="s">
        <v>15</v>
      </c>
      <c r="B46" s="24" t="s">
        <v>16</v>
      </c>
      <c r="C46" s="21">
        <f>SUM(C47:C50)</f>
        <v>2299.8</v>
      </c>
      <c r="D46" s="21">
        <f>SUM(D47:D50)</f>
        <v>1021.8</v>
      </c>
      <c r="E46" s="23">
        <f aca="true" t="shared" si="1" ref="E46:E68">D46/C46*100</f>
        <v>44.42995043047221</v>
      </c>
    </row>
    <row r="47" spans="1:5" ht="69" customHeight="1">
      <c r="A47" s="20" t="s">
        <v>17</v>
      </c>
      <c r="B47" s="25" t="s">
        <v>56</v>
      </c>
      <c r="C47" s="20">
        <v>651</v>
      </c>
      <c r="D47" s="20">
        <v>289</v>
      </c>
      <c r="E47" s="26">
        <f t="shared" si="1"/>
        <v>44.39324116743472</v>
      </c>
    </row>
    <row r="48" spans="1:5" ht="100.5" customHeight="1">
      <c r="A48" s="20" t="s">
        <v>18</v>
      </c>
      <c r="B48" s="25" t="s">
        <v>164</v>
      </c>
      <c r="C48" s="20">
        <v>1431.9</v>
      </c>
      <c r="D48" s="20">
        <v>631.8</v>
      </c>
      <c r="E48" s="26">
        <f t="shared" si="1"/>
        <v>44.12319296040226</v>
      </c>
    </row>
    <row r="49" spans="1:5" ht="19.5" customHeight="1">
      <c r="A49" s="20" t="s">
        <v>158</v>
      </c>
      <c r="B49" s="25" t="s">
        <v>139</v>
      </c>
      <c r="C49" s="20">
        <v>1</v>
      </c>
      <c r="D49" s="20"/>
      <c r="E49" s="26">
        <f t="shared" si="1"/>
        <v>0</v>
      </c>
    </row>
    <row r="50" spans="1:5" ht="34.5" customHeight="1">
      <c r="A50" s="20" t="s">
        <v>159</v>
      </c>
      <c r="B50" s="25" t="s">
        <v>140</v>
      </c>
      <c r="C50" s="20">
        <v>215.9</v>
      </c>
      <c r="D50" s="20">
        <v>101</v>
      </c>
      <c r="E50" s="26">
        <f t="shared" si="1"/>
        <v>46.780917091245946</v>
      </c>
    </row>
    <row r="51" spans="1:5" ht="18.75" customHeight="1">
      <c r="A51" s="21" t="s">
        <v>19</v>
      </c>
      <c r="B51" s="24" t="s">
        <v>20</v>
      </c>
      <c r="C51" s="21">
        <f>C52</f>
        <v>39.6</v>
      </c>
      <c r="D51" s="21">
        <f>D52</f>
        <v>14.3</v>
      </c>
      <c r="E51" s="23">
        <f t="shared" si="1"/>
        <v>36.11111111111111</v>
      </c>
    </row>
    <row r="52" spans="1:5" ht="36.75" customHeight="1">
      <c r="A52" s="20" t="s">
        <v>42</v>
      </c>
      <c r="B52" s="25" t="s">
        <v>43</v>
      </c>
      <c r="C52" s="20">
        <v>39.6</v>
      </c>
      <c r="D52" s="20">
        <v>14.3</v>
      </c>
      <c r="E52" s="26">
        <f t="shared" si="1"/>
        <v>36.11111111111111</v>
      </c>
    </row>
    <row r="53" spans="1:5" ht="37.5" customHeight="1">
      <c r="A53" s="21" t="s">
        <v>21</v>
      </c>
      <c r="B53" s="24" t="s">
        <v>186</v>
      </c>
      <c r="C53" s="21">
        <f>C54</f>
        <v>94.5</v>
      </c>
      <c r="D53" s="21">
        <f>D54</f>
        <v>15.4</v>
      </c>
      <c r="E53" s="23">
        <f t="shared" si="1"/>
        <v>16.296296296296298</v>
      </c>
    </row>
    <row r="54" spans="1:5" ht="29.25" customHeight="1">
      <c r="A54" s="20" t="s">
        <v>115</v>
      </c>
      <c r="B54" s="25" t="s">
        <v>187</v>
      </c>
      <c r="C54" s="20">
        <v>94.5</v>
      </c>
      <c r="D54" s="20">
        <v>15.4</v>
      </c>
      <c r="E54" s="26">
        <f t="shared" si="1"/>
        <v>16.296296296296298</v>
      </c>
    </row>
    <row r="55" spans="1:5" ht="25.5" customHeight="1">
      <c r="A55" s="21" t="s">
        <v>37</v>
      </c>
      <c r="B55" s="24" t="s">
        <v>38</v>
      </c>
      <c r="C55" s="21">
        <f>C56</f>
        <v>1289</v>
      </c>
      <c r="D55" s="21">
        <f>D56</f>
        <v>728</v>
      </c>
      <c r="E55" s="23">
        <f t="shared" si="1"/>
        <v>56.477889837083005</v>
      </c>
    </row>
    <row r="56" spans="1:5" ht="40.5" customHeight="1">
      <c r="A56" s="20" t="s">
        <v>175</v>
      </c>
      <c r="B56" s="25" t="s">
        <v>237</v>
      </c>
      <c r="C56" s="20">
        <v>1289</v>
      </c>
      <c r="D56" s="20">
        <v>728</v>
      </c>
      <c r="E56" s="26">
        <f t="shared" si="1"/>
        <v>56.477889837083005</v>
      </c>
    </row>
    <row r="57" spans="1:5" ht="39" customHeight="1">
      <c r="A57" s="21" t="s">
        <v>23</v>
      </c>
      <c r="B57" s="24" t="s">
        <v>24</v>
      </c>
      <c r="C57" s="21">
        <f>SUM(C58:C59)</f>
        <v>133</v>
      </c>
      <c r="D57" s="21">
        <f>SUM(D58:D59)</f>
        <v>18.6</v>
      </c>
      <c r="E57" s="26">
        <f t="shared" si="1"/>
        <v>13.98496240601504</v>
      </c>
    </row>
    <row r="58" spans="1:5" ht="26.25" customHeight="1">
      <c r="A58" s="20" t="s">
        <v>25</v>
      </c>
      <c r="B58" s="25" t="s">
        <v>36</v>
      </c>
      <c r="C58" s="20">
        <v>5</v>
      </c>
      <c r="D58" s="20"/>
      <c r="E58" s="23">
        <f t="shared" si="1"/>
        <v>0</v>
      </c>
    </row>
    <row r="59" spans="1:5" ht="27.75" customHeight="1">
      <c r="A59" s="20" t="s">
        <v>44</v>
      </c>
      <c r="B59" s="25" t="s">
        <v>34</v>
      </c>
      <c r="C59" s="20">
        <v>128</v>
      </c>
      <c r="D59" s="20">
        <v>18.6</v>
      </c>
      <c r="E59" s="26">
        <f t="shared" si="1"/>
        <v>14.531250000000002</v>
      </c>
    </row>
    <row r="60" spans="1:5" ht="24" customHeight="1">
      <c r="A60" s="21" t="s">
        <v>26</v>
      </c>
      <c r="B60" s="24" t="s">
        <v>27</v>
      </c>
      <c r="C60" s="21">
        <f>C61</f>
        <v>20</v>
      </c>
      <c r="D60" s="21">
        <f>D61</f>
        <v>3.5</v>
      </c>
      <c r="E60" s="23">
        <f t="shared" si="1"/>
        <v>17.5</v>
      </c>
    </row>
    <row r="61" spans="1:5" ht="33" customHeight="1">
      <c r="A61" s="20" t="s">
        <v>32</v>
      </c>
      <c r="B61" s="25" t="s">
        <v>45</v>
      </c>
      <c r="C61" s="20">
        <v>20</v>
      </c>
      <c r="D61" s="20">
        <v>3.5</v>
      </c>
      <c r="E61" s="26">
        <f t="shared" si="1"/>
        <v>17.5</v>
      </c>
    </row>
    <row r="62" spans="1:5" ht="21" customHeight="1">
      <c r="A62" s="21" t="s">
        <v>28</v>
      </c>
      <c r="B62" s="24" t="s">
        <v>204</v>
      </c>
      <c r="C62" s="21">
        <f>C63</f>
        <v>1411.3</v>
      </c>
      <c r="D62" s="21">
        <f>D63</f>
        <v>501.4</v>
      </c>
      <c r="E62" s="23">
        <f t="shared" si="1"/>
        <v>35.52752781123786</v>
      </c>
    </row>
    <row r="63" spans="1:5" ht="21.75" customHeight="1">
      <c r="A63" s="20" t="s">
        <v>29</v>
      </c>
      <c r="B63" s="25" t="s">
        <v>30</v>
      </c>
      <c r="C63" s="20">
        <v>1411.3</v>
      </c>
      <c r="D63" s="20">
        <v>501.4</v>
      </c>
      <c r="E63" s="26">
        <f t="shared" si="1"/>
        <v>35.52752781123786</v>
      </c>
    </row>
    <row r="64" spans="1:5" ht="20.25" customHeight="1">
      <c r="A64" s="21">
        <v>1100</v>
      </c>
      <c r="B64" s="24" t="s">
        <v>60</v>
      </c>
      <c r="C64" s="21">
        <f>C65</f>
        <v>10</v>
      </c>
      <c r="D64" s="21">
        <f>D65</f>
        <v>0</v>
      </c>
      <c r="E64" s="23">
        <f t="shared" si="1"/>
        <v>0</v>
      </c>
    </row>
    <row r="65" spans="1:5" ht="24.75" customHeight="1">
      <c r="A65" s="20">
        <v>1101</v>
      </c>
      <c r="B65" s="25" t="s">
        <v>161</v>
      </c>
      <c r="C65" s="20">
        <v>10</v>
      </c>
      <c r="D65" s="20"/>
      <c r="E65" s="26">
        <f t="shared" si="1"/>
        <v>0</v>
      </c>
    </row>
    <row r="66" spans="1:5" ht="24.75" customHeight="1">
      <c r="A66" s="21">
        <v>1200</v>
      </c>
      <c r="B66" s="24" t="s">
        <v>162</v>
      </c>
      <c r="C66" s="21">
        <f>C67</f>
        <v>5</v>
      </c>
      <c r="D66" s="21">
        <f>D67</f>
        <v>5</v>
      </c>
      <c r="E66" s="23">
        <f t="shared" si="1"/>
        <v>100</v>
      </c>
    </row>
    <row r="67" spans="1:5" ht="24.75" customHeight="1">
      <c r="A67" s="20">
        <v>1202</v>
      </c>
      <c r="B67" s="25" t="s">
        <v>163</v>
      </c>
      <c r="C67" s="20">
        <v>5</v>
      </c>
      <c r="D67" s="20">
        <v>5</v>
      </c>
      <c r="E67" s="26">
        <f t="shared" si="1"/>
        <v>100</v>
      </c>
    </row>
    <row r="68" spans="1:5" ht="24" customHeight="1">
      <c r="A68" s="20"/>
      <c r="B68" s="21" t="s">
        <v>31</v>
      </c>
      <c r="C68" s="21">
        <f>C66+C64+C62+C60+C57+C55+C53+C51+C46</f>
        <v>5302.200000000001</v>
      </c>
      <c r="D68" s="21">
        <f>D66+D64+D62+D60+D57+D55+D53+D51+D46</f>
        <v>2308</v>
      </c>
      <c r="E68" s="23">
        <f t="shared" si="1"/>
        <v>43.52910112783373</v>
      </c>
    </row>
    <row r="69" spans="1:5" ht="52.5" customHeight="1">
      <c r="A69" s="21" t="s">
        <v>98</v>
      </c>
      <c r="B69" s="31" t="s">
        <v>100</v>
      </c>
      <c r="C69" s="32">
        <f>C44-C68</f>
        <v>-84.40000000000055</v>
      </c>
      <c r="D69" s="32">
        <f>D44-D68</f>
        <v>2865.000000000001</v>
      </c>
      <c r="E69" s="23"/>
    </row>
    <row r="70" spans="1:5" ht="36.75" customHeight="1">
      <c r="A70" s="21" t="s">
        <v>99</v>
      </c>
      <c r="B70" s="31" t="s">
        <v>101</v>
      </c>
      <c r="C70" s="32">
        <f>-C69</f>
        <v>84.40000000000055</v>
      </c>
      <c r="D70" s="32">
        <f>-D69</f>
        <v>-2865.000000000001</v>
      </c>
      <c r="E70" s="23"/>
    </row>
    <row r="71" spans="1:5" ht="15.75">
      <c r="A71" s="34"/>
      <c r="B71" s="31" t="s">
        <v>102</v>
      </c>
      <c r="C71" s="32">
        <f>C70</f>
        <v>84.40000000000055</v>
      </c>
      <c r="D71" s="32">
        <f>D70</f>
        <v>-2865.000000000001</v>
      </c>
      <c r="E71" s="26"/>
    </row>
  </sheetData>
  <sheetProtection/>
  <mergeCells count="5">
    <mergeCell ref="C1:E1"/>
    <mergeCell ref="A6:E6"/>
    <mergeCell ref="A7:E7"/>
    <mergeCell ref="C3:E3"/>
    <mergeCell ref="A45:E45"/>
  </mergeCells>
  <printOptions/>
  <pageMargins left="0.5118110236220472" right="0.2362204724409449" top="0.4330708661417323" bottom="0.2755905511811024" header="0.1574803149606299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="84" zoomScaleNormal="84" zoomScalePageLayoutView="0" workbookViewId="0" topLeftCell="A68">
      <selection activeCell="D61" sqref="D61"/>
    </sheetView>
  </sheetViews>
  <sheetFormatPr defaultColWidth="9.00390625" defaultRowHeight="12.75"/>
  <cols>
    <col min="1" max="1" width="28.25390625" style="36" customWidth="1"/>
    <col min="2" max="2" width="37.875" style="36" customWidth="1"/>
    <col min="3" max="3" width="10.625" style="36" customWidth="1"/>
    <col min="4" max="4" width="9.75390625" style="36" customWidth="1"/>
    <col min="5" max="5" width="10.37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96</v>
      </c>
      <c r="D3" s="92"/>
      <c r="E3" s="92"/>
    </row>
    <row r="5" spans="1:5" ht="15.75">
      <c r="A5" s="91" t="s">
        <v>199</v>
      </c>
      <c r="B5" s="91"/>
      <c r="C5" s="91"/>
      <c r="D5" s="91"/>
      <c r="E5" s="91"/>
    </row>
    <row r="6" spans="1:5" ht="15.75">
      <c r="A6" s="91" t="s">
        <v>289</v>
      </c>
      <c r="B6" s="91"/>
      <c r="C6" s="91"/>
      <c r="D6" s="91"/>
      <c r="E6" s="91"/>
    </row>
    <row r="9" spans="1:5" ht="69.7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22.5" customHeight="1">
      <c r="A11" s="21" t="s">
        <v>61</v>
      </c>
      <c r="B11" s="22" t="s">
        <v>143</v>
      </c>
      <c r="C11" s="23">
        <f>C12+C19+C21+C25+C29+C31+C24+C28+C14</f>
        <v>2841.2</v>
      </c>
      <c r="D11" s="23">
        <f>D12+D19+D21+D25+D29+D31+D24+D28+D14</f>
        <v>1530.5</v>
      </c>
      <c r="E11" s="33">
        <f aca="true" t="shared" si="0" ref="E11:E18">D11/C11*100</f>
        <v>53.8680839082078</v>
      </c>
    </row>
    <row r="12" spans="1:5" ht="23.25" customHeight="1">
      <c r="A12" s="21" t="s">
        <v>0</v>
      </c>
      <c r="B12" s="24" t="s">
        <v>62</v>
      </c>
      <c r="C12" s="23">
        <f>C13</f>
        <v>800</v>
      </c>
      <c r="D12" s="23">
        <f>D13</f>
        <v>360.2</v>
      </c>
      <c r="E12" s="33">
        <f t="shared" si="0"/>
        <v>45.025</v>
      </c>
    </row>
    <row r="13" spans="1:5" ht="18" customHeight="1">
      <c r="A13" s="20" t="s">
        <v>1</v>
      </c>
      <c r="B13" s="25" t="s">
        <v>2</v>
      </c>
      <c r="C13" s="26">
        <v>800</v>
      </c>
      <c r="D13" s="26">
        <v>360.2</v>
      </c>
      <c r="E13" s="42">
        <f t="shared" si="0"/>
        <v>45.025</v>
      </c>
    </row>
    <row r="14" spans="1:5" ht="21" customHeight="1">
      <c r="A14" s="21" t="s">
        <v>223</v>
      </c>
      <c r="B14" s="24" t="s">
        <v>224</v>
      </c>
      <c r="C14" s="23">
        <f>C15+C16+C17+C18</f>
        <v>846.4999999999999</v>
      </c>
      <c r="D14" s="23">
        <f>D15+D16+D17+D18</f>
        <v>778</v>
      </c>
      <c r="E14" s="33">
        <f t="shared" si="0"/>
        <v>91.90785587714119</v>
      </c>
    </row>
    <row r="15" spans="1:5" ht="129.75" customHeight="1">
      <c r="A15" s="34" t="s">
        <v>225</v>
      </c>
      <c r="B15" s="77" t="s">
        <v>229</v>
      </c>
      <c r="C15" s="62">
        <v>256</v>
      </c>
      <c r="D15" s="62">
        <v>264.6</v>
      </c>
      <c r="E15" s="46">
        <f t="shared" si="0"/>
        <v>103.35937500000001</v>
      </c>
    </row>
    <row r="16" spans="1:5" ht="162" customHeight="1">
      <c r="A16" s="34" t="s">
        <v>226</v>
      </c>
      <c r="B16" s="78" t="s">
        <v>230</v>
      </c>
      <c r="C16" s="62">
        <v>6.9</v>
      </c>
      <c r="D16" s="62">
        <v>4.4</v>
      </c>
      <c r="E16" s="46">
        <f t="shared" si="0"/>
        <v>63.76811594202899</v>
      </c>
    </row>
    <row r="17" spans="1:5" ht="135.75" customHeight="1">
      <c r="A17" s="34" t="s">
        <v>227</v>
      </c>
      <c r="B17" s="50" t="s">
        <v>231</v>
      </c>
      <c r="C17" s="62">
        <v>575.8</v>
      </c>
      <c r="D17" s="62">
        <v>550.6</v>
      </c>
      <c r="E17" s="46">
        <f t="shared" si="0"/>
        <v>95.62348037513027</v>
      </c>
    </row>
    <row r="18" spans="1:5" ht="133.5" customHeight="1">
      <c r="A18" s="34" t="s">
        <v>228</v>
      </c>
      <c r="B18" s="50" t="s">
        <v>232</v>
      </c>
      <c r="C18" s="62">
        <v>7.8</v>
      </c>
      <c r="D18" s="62">
        <v>-41.6</v>
      </c>
      <c r="E18" s="46">
        <f t="shared" si="0"/>
        <v>-533.3333333333334</v>
      </c>
    </row>
    <row r="19" spans="1:5" ht="20.25" customHeight="1">
      <c r="A19" s="21" t="s">
        <v>3</v>
      </c>
      <c r="B19" s="24" t="s">
        <v>63</v>
      </c>
      <c r="C19" s="23">
        <f>C20</f>
        <v>250</v>
      </c>
      <c r="D19" s="23">
        <f>D20</f>
        <v>303.7</v>
      </c>
      <c r="E19" s="33">
        <f aca="true" t="shared" si="1" ref="E19:E49">D19/C19*100</f>
        <v>121.47999999999999</v>
      </c>
    </row>
    <row r="20" spans="1:5" ht="25.5" customHeight="1">
      <c r="A20" s="20" t="s">
        <v>64</v>
      </c>
      <c r="B20" s="25" t="s">
        <v>6</v>
      </c>
      <c r="C20" s="26">
        <v>250</v>
      </c>
      <c r="D20" s="26">
        <v>303.7</v>
      </c>
      <c r="E20" s="42">
        <f t="shared" si="1"/>
        <v>121.47999999999999</v>
      </c>
    </row>
    <row r="21" spans="1:5" ht="22.5" customHeight="1">
      <c r="A21" s="53" t="s">
        <v>65</v>
      </c>
      <c r="B21" s="24" t="s">
        <v>66</v>
      </c>
      <c r="C21" s="23">
        <f>C22+C23</f>
        <v>944.7</v>
      </c>
      <c r="D21" s="23">
        <f>D22+D23</f>
        <v>87.60000000000001</v>
      </c>
      <c r="E21" s="33">
        <f t="shared" si="1"/>
        <v>9.27278501111464</v>
      </c>
    </row>
    <row r="22" spans="1:5" ht="31.5">
      <c r="A22" s="20" t="s">
        <v>67</v>
      </c>
      <c r="B22" s="25" t="s">
        <v>68</v>
      </c>
      <c r="C22" s="26">
        <v>44.7</v>
      </c>
      <c r="D22" s="26">
        <v>0.7</v>
      </c>
      <c r="E22" s="42">
        <f t="shared" si="1"/>
        <v>1.565995525727069</v>
      </c>
    </row>
    <row r="23" spans="1:5" ht="20.25" customHeight="1">
      <c r="A23" s="20" t="s">
        <v>69</v>
      </c>
      <c r="B23" s="25" t="s">
        <v>70</v>
      </c>
      <c r="C23" s="26">
        <v>900</v>
      </c>
      <c r="D23" s="26">
        <v>86.9</v>
      </c>
      <c r="E23" s="42">
        <f t="shared" si="1"/>
        <v>9.655555555555557</v>
      </c>
    </row>
    <row r="24" spans="1:5" ht="55.5" customHeight="1">
      <c r="A24" s="21" t="s">
        <v>155</v>
      </c>
      <c r="B24" s="24" t="s">
        <v>94</v>
      </c>
      <c r="C24" s="23"/>
      <c r="D24" s="23"/>
      <c r="E24" s="33"/>
    </row>
    <row r="25" spans="1:5" ht="64.5" customHeight="1">
      <c r="A25" s="21" t="s">
        <v>71</v>
      </c>
      <c r="B25" s="24" t="s">
        <v>72</v>
      </c>
      <c r="C25" s="23">
        <f>C26+C27</f>
        <v>0</v>
      </c>
      <c r="D25" s="23">
        <f>D26+D27</f>
        <v>0</v>
      </c>
      <c r="E25" s="33"/>
    </row>
    <row r="26" spans="1:5" ht="127.5" customHeight="1">
      <c r="A26" s="20" t="s">
        <v>179</v>
      </c>
      <c r="B26" s="25" t="s">
        <v>73</v>
      </c>
      <c r="C26" s="26"/>
      <c r="D26" s="26"/>
      <c r="E26" s="42"/>
    </row>
    <row r="27" spans="1:5" ht="117" customHeight="1">
      <c r="A27" s="20" t="s">
        <v>74</v>
      </c>
      <c r="B27" s="25" t="s">
        <v>75</v>
      </c>
      <c r="C27" s="26">
        <v>0</v>
      </c>
      <c r="D27" s="26">
        <v>0</v>
      </c>
      <c r="E27" s="42"/>
    </row>
    <row r="28" spans="1:5" ht="42.75" customHeight="1">
      <c r="A28" s="21" t="s">
        <v>150</v>
      </c>
      <c r="B28" s="24" t="s">
        <v>151</v>
      </c>
      <c r="C28" s="23"/>
      <c r="D28" s="23"/>
      <c r="E28" s="33"/>
    </row>
    <row r="29" spans="1:5" ht="41.25" customHeight="1">
      <c r="A29" s="21" t="s">
        <v>76</v>
      </c>
      <c r="B29" s="24" t="s">
        <v>77</v>
      </c>
      <c r="C29" s="23">
        <f>C30</f>
        <v>0</v>
      </c>
      <c r="D29" s="23">
        <f>D30</f>
        <v>0</v>
      </c>
      <c r="E29" s="33"/>
    </row>
    <row r="30" spans="1:5" ht="87.75" customHeight="1">
      <c r="A30" s="20" t="s">
        <v>180</v>
      </c>
      <c r="B30" s="25" t="s">
        <v>78</v>
      </c>
      <c r="C30" s="26"/>
      <c r="D30" s="26"/>
      <c r="E30" s="42"/>
    </row>
    <row r="31" spans="1:5" ht="35.25" customHeight="1">
      <c r="A31" s="21" t="s">
        <v>200</v>
      </c>
      <c r="B31" s="24" t="s">
        <v>201</v>
      </c>
      <c r="C31" s="23">
        <f>C34+C33+C32</f>
        <v>0</v>
      </c>
      <c r="D31" s="23">
        <f>D34+D33+D32</f>
        <v>1</v>
      </c>
      <c r="E31" s="42"/>
    </row>
    <row r="32" spans="1:5" ht="35.25" customHeight="1">
      <c r="A32" s="20" t="s">
        <v>220</v>
      </c>
      <c r="B32" s="25" t="s">
        <v>221</v>
      </c>
      <c r="C32" s="26"/>
      <c r="D32" s="26"/>
      <c r="E32" s="42"/>
    </row>
    <row r="33" spans="1:5" ht="87" customHeight="1">
      <c r="A33" s="20" t="s">
        <v>206</v>
      </c>
      <c r="B33" s="25" t="s">
        <v>207</v>
      </c>
      <c r="C33" s="23"/>
      <c r="D33" s="26">
        <v>1</v>
      </c>
      <c r="E33" s="42"/>
    </row>
    <row r="34" spans="1:5" ht="65.25" customHeight="1">
      <c r="A34" s="27" t="s">
        <v>203</v>
      </c>
      <c r="B34" s="28" t="s">
        <v>202</v>
      </c>
      <c r="C34" s="26"/>
      <c r="D34" s="26"/>
      <c r="E34" s="42"/>
    </row>
    <row r="35" spans="1:5" ht="20.25" customHeight="1">
      <c r="A35" s="21"/>
      <c r="B35" s="24" t="s">
        <v>79</v>
      </c>
      <c r="C35" s="23">
        <f>C11</f>
        <v>2841.2</v>
      </c>
      <c r="D35" s="23">
        <f>D11</f>
        <v>1530.5</v>
      </c>
      <c r="E35" s="33">
        <f t="shared" si="1"/>
        <v>53.8680839082078</v>
      </c>
    </row>
    <row r="36" spans="1:5" ht="21.75" customHeight="1">
      <c r="A36" s="21" t="s">
        <v>80</v>
      </c>
      <c r="B36" s="24" t="s">
        <v>81</v>
      </c>
      <c r="C36" s="23">
        <f>C37+C39+C42+C48+C45</f>
        <v>4522.3</v>
      </c>
      <c r="D36" s="23">
        <f>D37+D39+D42+D48+D45</f>
        <v>1629</v>
      </c>
      <c r="E36" s="33">
        <f t="shared" si="1"/>
        <v>36.02149348782699</v>
      </c>
    </row>
    <row r="37" spans="1:5" ht="54.75" customHeight="1">
      <c r="A37" s="21" t="s">
        <v>35</v>
      </c>
      <c r="B37" s="24" t="s">
        <v>82</v>
      </c>
      <c r="C37" s="23">
        <f>C38</f>
        <v>1792</v>
      </c>
      <c r="D37" s="23">
        <f>D38</f>
        <v>746.6</v>
      </c>
      <c r="E37" s="33">
        <f t="shared" si="1"/>
        <v>41.66294642857143</v>
      </c>
    </row>
    <row r="38" spans="1:5" ht="53.25" customHeight="1">
      <c r="A38" s="20" t="s">
        <v>14</v>
      </c>
      <c r="B38" s="25" t="s">
        <v>83</v>
      </c>
      <c r="C38" s="26">
        <v>1792</v>
      </c>
      <c r="D38" s="26">
        <v>746.6</v>
      </c>
      <c r="E38" s="42">
        <f t="shared" si="1"/>
        <v>41.66294642857143</v>
      </c>
    </row>
    <row r="39" spans="1:5" ht="47.25">
      <c r="A39" s="21" t="s">
        <v>190</v>
      </c>
      <c r="B39" s="54" t="s">
        <v>191</v>
      </c>
      <c r="C39" s="23">
        <f>C40+C41</f>
        <v>1951</v>
      </c>
      <c r="D39" s="23">
        <f>D40+D41</f>
        <v>812.9</v>
      </c>
      <c r="E39" s="42">
        <f t="shared" si="1"/>
        <v>41.66581240389544</v>
      </c>
    </row>
    <row r="40" spans="1:5" s="59" customFormat="1" ht="42.75" customHeight="1">
      <c r="A40" s="20" t="s">
        <v>84</v>
      </c>
      <c r="B40" s="25" t="s">
        <v>212</v>
      </c>
      <c r="C40" s="26">
        <v>1951</v>
      </c>
      <c r="D40" s="26">
        <v>812.9</v>
      </c>
      <c r="E40" s="42">
        <f t="shared" si="1"/>
        <v>41.66581240389544</v>
      </c>
    </row>
    <row r="41" spans="1:5" s="59" customFormat="1" ht="53.25" customHeight="1">
      <c r="A41" s="20" t="s">
        <v>84</v>
      </c>
      <c r="B41" s="73" t="s">
        <v>210</v>
      </c>
      <c r="C41" s="26"/>
      <c r="D41" s="26"/>
      <c r="E41" s="42"/>
    </row>
    <row r="42" spans="1:5" ht="49.5" customHeight="1">
      <c r="A42" s="21" t="s">
        <v>50</v>
      </c>
      <c r="B42" s="24" t="s">
        <v>86</v>
      </c>
      <c r="C42" s="23">
        <f>C43+C44</f>
        <v>83.80000000000001</v>
      </c>
      <c r="D42" s="23">
        <f>D43+D44</f>
        <v>69.5</v>
      </c>
      <c r="E42" s="33">
        <f t="shared" si="1"/>
        <v>82.93556085918853</v>
      </c>
    </row>
    <row r="43" spans="1:5" s="56" customFormat="1" ht="63.75" customHeight="1">
      <c r="A43" s="20" t="s">
        <v>54</v>
      </c>
      <c r="B43" s="25" t="s">
        <v>87</v>
      </c>
      <c r="C43" s="26">
        <v>78.9</v>
      </c>
      <c r="D43" s="26">
        <v>67.1</v>
      </c>
      <c r="E43" s="42">
        <f t="shared" si="1"/>
        <v>85.0443599493029</v>
      </c>
    </row>
    <row r="44" spans="1:5" ht="58.5" customHeight="1">
      <c r="A44" s="20" t="s">
        <v>89</v>
      </c>
      <c r="B44" s="25" t="s">
        <v>90</v>
      </c>
      <c r="C44" s="26">
        <v>4.9</v>
      </c>
      <c r="D44" s="26">
        <v>2.4</v>
      </c>
      <c r="E44" s="42">
        <f t="shared" si="1"/>
        <v>48.979591836734684</v>
      </c>
    </row>
    <row r="45" spans="1:5" ht="18" customHeight="1">
      <c r="A45" s="21" t="s">
        <v>156</v>
      </c>
      <c r="B45" s="24" t="s">
        <v>48</v>
      </c>
      <c r="C45" s="23">
        <f>C46+C47</f>
        <v>695.5</v>
      </c>
      <c r="D45" s="23">
        <f>D46+D47</f>
        <v>0</v>
      </c>
      <c r="E45" s="33"/>
    </row>
    <row r="46" spans="1:5" ht="102.75" customHeight="1">
      <c r="A46" s="20" t="s">
        <v>177</v>
      </c>
      <c r="B46" s="25" t="s">
        <v>181</v>
      </c>
      <c r="C46" s="26"/>
      <c r="D46" s="26"/>
      <c r="E46" s="42"/>
    </row>
    <row r="47" spans="1:5" ht="35.25" customHeight="1">
      <c r="A47" s="20" t="s">
        <v>157</v>
      </c>
      <c r="B47" s="25" t="s">
        <v>91</v>
      </c>
      <c r="C47" s="26">
        <v>695.5</v>
      </c>
      <c r="D47" s="26"/>
      <c r="E47" s="42"/>
    </row>
    <row r="48" spans="1:5" ht="69" customHeight="1">
      <c r="A48" s="21" t="s">
        <v>152</v>
      </c>
      <c r="B48" s="29" t="s">
        <v>153</v>
      </c>
      <c r="C48" s="23"/>
      <c r="D48" s="23"/>
      <c r="E48" s="33"/>
    </row>
    <row r="49" spans="1:5" ht="18" customHeight="1">
      <c r="A49" s="29"/>
      <c r="B49" s="24" t="s">
        <v>106</v>
      </c>
      <c r="C49" s="23">
        <f>C35+C36</f>
        <v>7363.5</v>
      </c>
      <c r="D49" s="23">
        <f>D35+D36</f>
        <v>3159.5</v>
      </c>
      <c r="E49" s="33">
        <f t="shared" si="1"/>
        <v>42.9075847083588</v>
      </c>
    </row>
    <row r="50" spans="1:5" ht="18" customHeight="1">
      <c r="A50" s="93" t="s">
        <v>95</v>
      </c>
      <c r="B50" s="94"/>
      <c r="C50" s="94"/>
      <c r="D50" s="94"/>
      <c r="E50" s="95"/>
    </row>
    <row r="51" spans="1:5" ht="15.75">
      <c r="A51" s="21" t="s">
        <v>15</v>
      </c>
      <c r="B51" s="24" t="s">
        <v>16</v>
      </c>
      <c r="C51" s="21">
        <f>SUM(C52:C55)</f>
        <v>3116.2999999999997</v>
      </c>
      <c r="D51" s="21">
        <f>SUM(D52:D55)</f>
        <v>1633.1</v>
      </c>
      <c r="E51" s="44">
        <f aca="true" t="shared" si="2" ref="E51:E75">D51/C51*100</f>
        <v>52.40509578667009</v>
      </c>
    </row>
    <row r="52" spans="1:5" ht="67.5" customHeight="1">
      <c r="A52" s="20" t="s">
        <v>17</v>
      </c>
      <c r="B52" s="25" t="s">
        <v>56</v>
      </c>
      <c r="C52" s="20">
        <v>695.8</v>
      </c>
      <c r="D52" s="20">
        <v>305.1</v>
      </c>
      <c r="E52" s="46">
        <f t="shared" si="2"/>
        <v>43.8488071284852</v>
      </c>
    </row>
    <row r="53" spans="1:5" ht="101.25" customHeight="1">
      <c r="A53" s="20" t="s">
        <v>18</v>
      </c>
      <c r="B53" s="25" t="s">
        <v>164</v>
      </c>
      <c r="C53" s="20">
        <v>2294.2</v>
      </c>
      <c r="D53" s="20">
        <v>1206.5</v>
      </c>
      <c r="E53" s="46">
        <f t="shared" si="2"/>
        <v>52.58913782582164</v>
      </c>
    </row>
    <row r="54" spans="1:5" ht="21.75" customHeight="1">
      <c r="A54" s="20" t="s">
        <v>158</v>
      </c>
      <c r="B54" s="25" t="s">
        <v>139</v>
      </c>
      <c r="C54" s="20">
        <v>4.7</v>
      </c>
      <c r="D54" s="20"/>
      <c r="E54" s="46">
        <f t="shared" si="2"/>
        <v>0</v>
      </c>
    </row>
    <row r="55" spans="1:5" ht="35.25" customHeight="1">
      <c r="A55" s="20" t="s">
        <v>159</v>
      </c>
      <c r="B55" s="25" t="s">
        <v>140</v>
      </c>
      <c r="C55" s="20">
        <v>121.6</v>
      </c>
      <c r="D55" s="20">
        <v>121.5</v>
      </c>
      <c r="E55" s="46">
        <f t="shared" si="2"/>
        <v>99.91776315789474</v>
      </c>
    </row>
    <row r="56" spans="1:5" ht="23.25" customHeight="1">
      <c r="A56" s="21" t="s">
        <v>19</v>
      </c>
      <c r="B56" s="24" t="s">
        <v>20</v>
      </c>
      <c r="C56" s="21">
        <f>C57</f>
        <v>78.9</v>
      </c>
      <c r="D56" s="21">
        <f>D57</f>
        <v>37</v>
      </c>
      <c r="E56" s="33">
        <f t="shared" si="2"/>
        <v>46.89480354879594</v>
      </c>
    </row>
    <row r="57" spans="1:5" ht="43.5" customHeight="1">
      <c r="A57" s="20" t="s">
        <v>42</v>
      </c>
      <c r="B57" s="25" t="s">
        <v>43</v>
      </c>
      <c r="C57" s="20">
        <v>78.9</v>
      </c>
      <c r="D57" s="20">
        <v>37</v>
      </c>
      <c r="E57" s="42">
        <f t="shared" si="2"/>
        <v>46.89480354879594</v>
      </c>
    </row>
    <row r="58" spans="1:5" ht="48" customHeight="1">
      <c r="A58" s="21" t="s">
        <v>21</v>
      </c>
      <c r="B58" s="24" t="s">
        <v>186</v>
      </c>
      <c r="C58" s="21">
        <f>C59+C60</f>
        <v>25</v>
      </c>
      <c r="D58" s="21">
        <f>D59+D60</f>
        <v>14.9</v>
      </c>
      <c r="E58" s="33">
        <f t="shared" si="2"/>
        <v>59.599999999999994</v>
      </c>
    </row>
    <row r="59" spans="1:5" ht="69.75" customHeight="1">
      <c r="A59" s="20" t="s">
        <v>22</v>
      </c>
      <c r="B59" s="80" t="s">
        <v>141</v>
      </c>
      <c r="C59" s="20">
        <v>10</v>
      </c>
      <c r="D59" s="20"/>
      <c r="E59" s="42">
        <f t="shared" si="2"/>
        <v>0</v>
      </c>
    </row>
    <row r="60" spans="1:5" ht="24" customHeight="1">
      <c r="A60" s="20" t="s">
        <v>115</v>
      </c>
      <c r="B60" s="25" t="s">
        <v>187</v>
      </c>
      <c r="C60" s="20">
        <v>15</v>
      </c>
      <c r="D60" s="20">
        <v>14.9</v>
      </c>
      <c r="E60" s="42">
        <f t="shared" si="2"/>
        <v>99.33333333333334</v>
      </c>
    </row>
    <row r="61" spans="1:5" ht="27" customHeight="1">
      <c r="A61" s="21" t="s">
        <v>37</v>
      </c>
      <c r="B61" s="24" t="s">
        <v>38</v>
      </c>
      <c r="C61" s="21">
        <f>C62</f>
        <v>1424.4</v>
      </c>
      <c r="D61" s="21">
        <f>D62</f>
        <v>148.4</v>
      </c>
      <c r="E61" s="33">
        <f t="shared" si="2"/>
        <v>10.418421791631564</v>
      </c>
    </row>
    <row r="62" spans="1:5" ht="41.25" customHeight="1">
      <c r="A62" s="20" t="s">
        <v>175</v>
      </c>
      <c r="B62" s="25" t="s">
        <v>237</v>
      </c>
      <c r="C62" s="20">
        <v>1424.4</v>
      </c>
      <c r="D62" s="20">
        <v>148.4</v>
      </c>
      <c r="E62" s="42">
        <f t="shared" si="2"/>
        <v>10.418421791631564</v>
      </c>
    </row>
    <row r="63" spans="1:5" ht="23.25" customHeight="1">
      <c r="A63" s="21" t="s">
        <v>23</v>
      </c>
      <c r="B63" s="24" t="s">
        <v>24</v>
      </c>
      <c r="C63" s="21">
        <f>SUM(C64:C64)</f>
        <v>1732.4</v>
      </c>
      <c r="D63" s="21">
        <f>SUM(D64:D64)</f>
        <v>467.4</v>
      </c>
      <c r="E63" s="33">
        <f t="shared" si="2"/>
        <v>26.97991226044793</v>
      </c>
    </row>
    <row r="64" spans="1:5" ht="25.5" customHeight="1">
      <c r="A64" s="20" t="s">
        <v>44</v>
      </c>
      <c r="B64" s="25" t="s">
        <v>34</v>
      </c>
      <c r="C64" s="20">
        <v>1732.4</v>
      </c>
      <c r="D64" s="20">
        <v>467.4</v>
      </c>
      <c r="E64" s="42">
        <f t="shared" si="2"/>
        <v>26.97991226044793</v>
      </c>
    </row>
    <row r="65" spans="1:5" ht="20.25" customHeight="1">
      <c r="A65" s="21" t="s">
        <v>26</v>
      </c>
      <c r="B65" s="24" t="s">
        <v>27</v>
      </c>
      <c r="C65" s="21">
        <f>C66</f>
        <v>10</v>
      </c>
      <c r="D65" s="21">
        <f>D66</f>
        <v>0</v>
      </c>
      <c r="E65" s="33">
        <f t="shared" si="2"/>
        <v>0</v>
      </c>
    </row>
    <row r="66" spans="1:5" ht="37.5" customHeight="1">
      <c r="A66" s="20" t="s">
        <v>32</v>
      </c>
      <c r="B66" s="25" t="s">
        <v>45</v>
      </c>
      <c r="C66" s="20">
        <v>10</v>
      </c>
      <c r="D66" s="20"/>
      <c r="E66" s="42">
        <f t="shared" si="2"/>
        <v>0</v>
      </c>
    </row>
    <row r="67" spans="1:5" ht="25.5" customHeight="1">
      <c r="A67" s="21" t="s">
        <v>28</v>
      </c>
      <c r="B67" s="24" t="s">
        <v>204</v>
      </c>
      <c r="C67" s="21">
        <f>C68</f>
        <v>1424.4</v>
      </c>
      <c r="D67" s="21">
        <f>D68</f>
        <v>601.4</v>
      </c>
      <c r="E67" s="33">
        <f t="shared" si="2"/>
        <v>42.22128615557427</v>
      </c>
    </row>
    <row r="68" spans="1:5" ht="24" customHeight="1">
      <c r="A68" s="20" t="s">
        <v>29</v>
      </c>
      <c r="B68" s="25" t="s">
        <v>30</v>
      </c>
      <c r="C68" s="20">
        <v>1424.4</v>
      </c>
      <c r="D68" s="20">
        <v>601.4</v>
      </c>
      <c r="E68" s="42">
        <f t="shared" si="2"/>
        <v>42.22128615557427</v>
      </c>
    </row>
    <row r="69" spans="1:5" ht="23.25" customHeight="1">
      <c r="A69" s="21">
        <v>1000</v>
      </c>
      <c r="B69" s="24" t="s">
        <v>46</v>
      </c>
      <c r="C69" s="21">
        <f>C70</f>
        <v>70</v>
      </c>
      <c r="D69" s="21">
        <f>D70</f>
        <v>0</v>
      </c>
      <c r="E69" s="33">
        <f t="shared" si="2"/>
        <v>0</v>
      </c>
    </row>
    <row r="70" spans="1:5" ht="24" customHeight="1">
      <c r="A70" s="20">
        <v>1001</v>
      </c>
      <c r="B70" s="25" t="s">
        <v>138</v>
      </c>
      <c r="C70" s="81">
        <v>70</v>
      </c>
      <c r="D70" s="81"/>
      <c r="E70" s="42">
        <f t="shared" si="2"/>
        <v>0</v>
      </c>
    </row>
    <row r="71" spans="1:5" ht="25.5" customHeight="1">
      <c r="A71" s="21">
        <v>1100</v>
      </c>
      <c r="B71" s="24" t="s">
        <v>60</v>
      </c>
      <c r="C71" s="21">
        <f>C72</f>
        <v>10</v>
      </c>
      <c r="D71" s="21">
        <f>D72</f>
        <v>0</v>
      </c>
      <c r="E71" s="33">
        <f t="shared" si="2"/>
        <v>0</v>
      </c>
    </row>
    <row r="72" spans="1:5" ht="22.5" customHeight="1">
      <c r="A72" s="20">
        <v>1101</v>
      </c>
      <c r="B72" s="25" t="s">
        <v>161</v>
      </c>
      <c r="C72" s="20">
        <v>10</v>
      </c>
      <c r="D72" s="20"/>
      <c r="E72" s="42">
        <f t="shared" si="2"/>
        <v>0</v>
      </c>
    </row>
    <row r="73" spans="1:5" ht="25.5" customHeight="1">
      <c r="A73" s="21">
        <v>1200</v>
      </c>
      <c r="B73" s="24" t="s">
        <v>162</v>
      </c>
      <c r="C73" s="21">
        <f>C74</f>
        <v>50</v>
      </c>
      <c r="D73" s="21">
        <f>D74</f>
        <v>5</v>
      </c>
      <c r="E73" s="33">
        <f t="shared" si="2"/>
        <v>10</v>
      </c>
    </row>
    <row r="74" spans="1:5" ht="25.5" customHeight="1">
      <c r="A74" s="20">
        <v>1202</v>
      </c>
      <c r="B74" s="25" t="s">
        <v>163</v>
      </c>
      <c r="C74" s="20">
        <v>50</v>
      </c>
      <c r="D74" s="20">
        <v>5</v>
      </c>
      <c r="E74" s="42">
        <f t="shared" si="2"/>
        <v>10</v>
      </c>
    </row>
    <row r="75" spans="1:5" ht="21.75" customHeight="1">
      <c r="A75" s="20"/>
      <c r="B75" s="21" t="s">
        <v>31</v>
      </c>
      <c r="C75" s="21">
        <f>C73+C71+C67+C65+C63+C61+C58+C56+C51+C69</f>
        <v>7941.4</v>
      </c>
      <c r="D75" s="21">
        <f>D73+D71+D67+D65+D63+D61+D58+D56+D51+D69</f>
        <v>2907.2</v>
      </c>
      <c r="E75" s="33">
        <f t="shared" si="2"/>
        <v>36.60815473342232</v>
      </c>
    </row>
    <row r="76" spans="1:5" ht="47.25">
      <c r="A76" s="63" t="s">
        <v>98</v>
      </c>
      <c r="B76" s="67" t="s">
        <v>100</v>
      </c>
      <c r="C76" s="69">
        <f>C49-C75</f>
        <v>-577.8999999999996</v>
      </c>
      <c r="D76" s="69">
        <f>D49-D75</f>
        <v>252.30000000000018</v>
      </c>
      <c r="E76" s="68"/>
    </row>
    <row r="77" spans="1:5" ht="31.5">
      <c r="A77" s="21" t="s">
        <v>99</v>
      </c>
      <c r="B77" s="31" t="s">
        <v>101</v>
      </c>
      <c r="C77" s="32">
        <f>-C76</f>
        <v>577.8999999999996</v>
      </c>
      <c r="D77" s="32">
        <f>-D76</f>
        <v>-252.30000000000018</v>
      </c>
      <c r="E77" s="33"/>
    </row>
    <row r="78" spans="1:5" ht="20.25" customHeight="1">
      <c r="A78" s="34"/>
      <c r="B78" s="31" t="s">
        <v>102</v>
      </c>
      <c r="C78" s="32">
        <f>C77</f>
        <v>577.8999999999996</v>
      </c>
      <c r="D78" s="32">
        <f>D77</f>
        <v>-252.30000000000018</v>
      </c>
      <c r="E78" s="33"/>
    </row>
  </sheetData>
  <sheetProtection/>
  <mergeCells count="5">
    <mergeCell ref="C1:E1"/>
    <mergeCell ref="C3:E3"/>
    <mergeCell ref="A5:E5"/>
    <mergeCell ref="A6:E6"/>
    <mergeCell ref="A50:E50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0" zoomScaleNormal="80" zoomScalePageLayoutView="0" workbookViewId="0" topLeftCell="A52">
      <selection activeCell="D58" sqref="D58"/>
    </sheetView>
  </sheetViews>
  <sheetFormatPr defaultColWidth="9.00390625" defaultRowHeight="12.75"/>
  <cols>
    <col min="1" max="1" width="29.125" style="36" customWidth="1"/>
    <col min="2" max="2" width="35.75390625" style="36" customWidth="1"/>
    <col min="3" max="3" width="10.375" style="36" customWidth="1"/>
    <col min="4" max="4" width="9.75390625" style="36" customWidth="1"/>
    <col min="5" max="5" width="10.2539062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96</v>
      </c>
      <c r="D3" s="92"/>
      <c r="E3" s="92"/>
    </row>
    <row r="6" spans="1:5" ht="15.75">
      <c r="A6" s="91" t="s">
        <v>109</v>
      </c>
      <c r="B6" s="91"/>
      <c r="C6" s="91"/>
      <c r="D6" s="91"/>
      <c r="E6" s="91"/>
    </row>
    <row r="7" spans="1:5" ht="15.75">
      <c r="A7" s="91" t="s">
        <v>291</v>
      </c>
      <c r="B7" s="91"/>
      <c r="C7" s="91"/>
      <c r="D7" s="91"/>
      <c r="E7" s="91"/>
    </row>
    <row r="8" ht="15.75">
      <c r="A8" s="48"/>
    </row>
    <row r="9" ht="15.75">
      <c r="E9" s="37" t="s">
        <v>105</v>
      </c>
    </row>
    <row r="10" spans="1:5" ht="72" customHeight="1">
      <c r="A10" s="70" t="s">
        <v>33</v>
      </c>
      <c r="B10" s="70" t="s">
        <v>166</v>
      </c>
      <c r="C10" s="72" t="s">
        <v>261</v>
      </c>
      <c r="D10" s="72" t="s">
        <v>290</v>
      </c>
      <c r="E10" s="70" t="s">
        <v>88</v>
      </c>
    </row>
    <row r="11" spans="1:5" ht="31.5">
      <c r="A11" s="43" t="s">
        <v>39</v>
      </c>
      <c r="B11" s="49" t="s">
        <v>167</v>
      </c>
      <c r="C11" s="32">
        <f>C30</f>
        <v>1023.8</v>
      </c>
      <c r="D11" s="32">
        <f>D30</f>
        <v>299.4</v>
      </c>
      <c r="E11" s="33">
        <f>D11/C11*100</f>
        <v>29.243992967376442</v>
      </c>
    </row>
    <row r="12" spans="1:5" ht="20.25" customHeight="1">
      <c r="A12" s="43" t="s">
        <v>0</v>
      </c>
      <c r="B12" s="49" t="s">
        <v>121</v>
      </c>
      <c r="C12" s="32">
        <f>C13</f>
        <v>100</v>
      </c>
      <c r="D12" s="32">
        <f>D13</f>
        <v>21.3</v>
      </c>
      <c r="E12" s="33">
        <f aca="true" t="shared" si="0" ref="E12:E43">D12/C12*100</f>
        <v>21.3</v>
      </c>
    </row>
    <row r="13" spans="1:5" ht="21" customHeight="1">
      <c r="A13" s="34" t="s">
        <v>1</v>
      </c>
      <c r="B13" s="50" t="s">
        <v>2</v>
      </c>
      <c r="C13" s="62">
        <v>100</v>
      </c>
      <c r="D13" s="62">
        <v>21.3</v>
      </c>
      <c r="E13" s="46">
        <f t="shared" si="0"/>
        <v>21.3</v>
      </c>
    </row>
    <row r="14" spans="1:5" ht="50.25" customHeight="1">
      <c r="A14" s="21" t="s">
        <v>223</v>
      </c>
      <c r="B14" s="24" t="s">
        <v>224</v>
      </c>
      <c r="C14" s="23">
        <f>C15+C16+C17+C18</f>
        <v>247.8</v>
      </c>
      <c r="D14" s="23">
        <f>D15+D16+D17+D18</f>
        <v>227.8</v>
      </c>
      <c r="E14" s="33">
        <f t="shared" si="0"/>
        <v>91.92897497982244</v>
      </c>
    </row>
    <row r="15" spans="1:5" ht="133.5" customHeight="1">
      <c r="A15" s="34" t="s">
        <v>225</v>
      </c>
      <c r="B15" s="77" t="s">
        <v>229</v>
      </c>
      <c r="C15" s="62">
        <v>74.9</v>
      </c>
      <c r="D15" s="62">
        <v>77.5</v>
      </c>
      <c r="E15" s="46">
        <f t="shared" si="0"/>
        <v>103.47129506008011</v>
      </c>
    </row>
    <row r="16" spans="1:5" ht="112.5" customHeight="1">
      <c r="A16" s="34" t="s">
        <v>226</v>
      </c>
      <c r="B16" s="78" t="s">
        <v>230</v>
      </c>
      <c r="C16" s="62">
        <v>2</v>
      </c>
      <c r="D16" s="62">
        <v>1.3</v>
      </c>
      <c r="E16" s="46">
        <f t="shared" si="0"/>
        <v>65</v>
      </c>
    </row>
    <row r="17" spans="1:5" ht="144.75" customHeight="1">
      <c r="A17" s="34" t="s">
        <v>227</v>
      </c>
      <c r="B17" s="50" t="s">
        <v>231</v>
      </c>
      <c r="C17" s="62">
        <v>168.6</v>
      </c>
      <c r="D17" s="62">
        <v>161.2</v>
      </c>
      <c r="E17" s="46">
        <f t="shared" si="0"/>
        <v>95.6109134045077</v>
      </c>
    </row>
    <row r="18" spans="1:5" ht="128.25" customHeight="1">
      <c r="A18" s="34" t="s">
        <v>228</v>
      </c>
      <c r="B18" s="50" t="s">
        <v>232</v>
      </c>
      <c r="C18" s="62">
        <v>2.3</v>
      </c>
      <c r="D18" s="62">
        <v>-12.2</v>
      </c>
      <c r="E18" s="46">
        <f t="shared" si="0"/>
        <v>-530.4347826086957</v>
      </c>
    </row>
    <row r="19" spans="1:5" ht="21" customHeight="1">
      <c r="A19" s="43" t="s">
        <v>7</v>
      </c>
      <c r="B19" s="49" t="s">
        <v>122</v>
      </c>
      <c r="C19" s="32">
        <f>C20+C21</f>
        <v>676</v>
      </c>
      <c r="D19" s="32">
        <f>D20+D21</f>
        <v>29.3</v>
      </c>
      <c r="E19" s="33">
        <f t="shared" si="0"/>
        <v>4.334319526627219</v>
      </c>
    </row>
    <row r="20" spans="1:5" ht="34.5" customHeight="1">
      <c r="A20" s="34" t="s">
        <v>9</v>
      </c>
      <c r="B20" s="50" t="s">
        <v>10</v>
      </c>
      <c r="C20" s="62">
        <v>6</v>
      </c>
      <c r="D20" s="62">
        <v>0.2</v>
      </c>
      <c r="E20" s="46">
        <f t="shared" si="0"/>
        <v>3.3333333333333335</v>
      </c>
    </row>
    <row r="21" spans="1:5" ht="19.5" customHeight="1">
      <c r="A21" s="34" t="s">
        <v>11</v>
      </c>
      <c r="B21" s="50" t="s">
        <v>12</v>
      </c>
      <c r="C21" s="62">
        <v>670</v>
      </c>
      <c r="D21" s="62">
        <v>29.1</v>
      </c>
      <c r="E21" s="46">
        <f t="shared" si="0"/>
        <v>4.343283582089552</v>
      </c>
    </row>
    <row r="22" spans="1:5" ht="64.5" customHeight="1">
      <c r="A22" s="43" t="s">
        <v>168</v>
      </c>
      <c r="B22" s="49" t="s">
        <v>169</v>
      </c>
      <c r="C22" s="32">
        <f>C23</f>
        <v>0</v>
      </c>
      <c r="D22" s="32">
        <f>D23</f>
        <v>0</v>
      </c>
      <c r="E22" s="44"/>
    </row>
    <row r="23" spans="1:5" ht="49.5" customHeight="1">
      <c r="A23" s="34" t="s">
        <v>222</v>
      </c>
      <c r="B23" s="50" t="s">
        <v>170</v>
      </c>
      <c r="C23" s="62"/>
      <c r="D23" s="62"/>
      <c r="E23" s="44"/>
    </row>
    <row r="24" spans="1:5" ht="75" customHeight="1">
      <c r="A24" s="43" t="s">
        <v>13</v>
      </c>
      <c r="B24" s="49" t="s">
        <v>124</v>
      </c>
      <c r="C24" s="32">
        <f>C25</f>
        <v>0</v>
      </c>
      <c r="D24" s="32">
        <f>D25</f>
        <v>0</v>
      </c>
      <c r="E24" s="33"/>
    </row>
    <row r="25" spans="1:5" ht="160.5" customHeight="1">
      <c r="A25" s="34" t="s">
        <v>211</v>
      </c>
      <c r="B25" s="50" t="s">
        <v>171</v>
      </c>
      <c r="C25" s="62"/>
      <c r="D25" s="62"/>
      <c r="E25" s="46"/>
    </row>
    <row r="26" spans="1:5" ht="58.5" customHeight="1">
      <c r="A26" s="21" t="s">
        <v>76</v>
      </c>
      <c r="B26" s="24" t="s">
        <v>77</v>
      </c>
      <c r="C26" s="23">
        <f>C27</f>
        <v>0</v>
      </c>
      <c r="D26" s="23">
        <f>D27</f>
        <v>0</v>
      </c>
      <c r="E26" s="46"/>
    </row>
    <row r="27" spans="1:5" ht="95.25" customHeight="1">
      <c r="A27" s="20" t="s">
        <v>180</v>
      </c>
      <c r="B27" s="25" t="s">
        <v>78</v>
      </c>
      <c r="C27" s="26"/>
      <c r="D27" s="62"/>
      <c r="E27" s="46"/>
    </row>
    <row r="28" spans="1:5" ht="37.5" customHeight="1">
      <c r="A28" s="21" t="s">
        <v>205</v>
      </c>
      <c r="B28" s="24" t="s">
        <v>201</v>
      </c>
      <c r="C28" s="23">
        <f>C29</f>
        <v>0</v>
      </c>
      <c r="D28" s="23">
        <f>D29</f>
        <v>21</v>
      </c>
      <c r="E28" s="33"/>
    </row>
    <row r="29" spans="1:5" ht="81.75" customHeight="1">
      <c r="A29" s="20" t="s">
        <v>206</v>
      </c>
      <c r="B29" s="25" t="s">
        <v>207</v>
      </c>
      <c r="C29" s="26"/>
      <c r="D29" s="62">
        <v>21</v>
      </c>
      <c r="E29" s="46"/>
    </row>
    <row r="30" spans="1:5" ht="28.5" customHeight="1">
      <c r="A30" s="34"/>
      <c r="B30" s="49" t="s">
        <v>49</v>
      </c>
      <c r="C30" s="32">
        <f>C12+C19+C22+C24+C26+C28+C14</f>
        <v>1023.8</v>
      </c>
      <c r="D30" s="32">
        <f>D12+D19+D22+D24+D26+D28+D14</f>
        <v>299.4</v>
      </c>
      <c r="E30" s="33">
        <f t="shared" si="0"/>
        <v>29.243992967376442</v>
      </c>
    </row>
    <row r="31" spans="1:5" ht="23.25" customHeight="1">
      <c r="A31" s="43" t="s">
        <v>80</v>
      </c>
      <c r="B31" s="49" t="s">
        <v>81</v>
      </c>
      <c r="C31" s="32">
        <f>C32+C35+C38+C41</f>
        <v>1780.3</v>
      </c>
      <c r="D31" s="32">
        <f>D32+D35+D38+D41</f>
        <v>629.6999999999999</v>
      </c>
      <c r="E31" s="33">
        <f t="shared" si="0"/>
        <v>35.37044318373307</v>
      </c>
    </row>
    <row r="32" spans="1:5" ht="49.5" customHeight="1">
      <c r="A32" s="43" t="s">
        <v>35</v>
      </c>
      <c r="B32" s="49" t="s">
        <v>240</v>
      </c>
      <c r="C32" s="32">
        <f>C33+C34</f>
        <v>432</v>
      </c>
      <c r="D32" s="32">
        <f>D33+D34</f>
        <v>180</v>
      </c>
      <c r="E32" s="33">
        <f t="shared" si="0"/>
        <v>41.66666666666667</v>
      </c>
    </row>
    <row r="33" spans="1:5" ht="54" customHeight="1">
      <c r="A33" s="34" t="s">
        <v>14</v>
      </c>
      <c r="B33" s="50" t="s">
        <v>125</v>
      </c>
      <c r="C33" s="62">
        <v>432</v>
      </c>
      <c r="D33" s="62">
        <v>180</v>
      </c>
      <c r="E33" s="46">
        <f t="shared" si="0"/>
        <v>41.66666666666667</v>
      </c>
    </row>
    <row r="34" spans="1:5" ht="54" customHeight="1">
      <c r="A34" s="34" t="s">
        <v>208</v>
      </c>
      <c r="B34" s="50" t="s">
        <v>209</v>
      </c>
      <c r="C34" s="62"/>
      <c r="D34" s="62"/>
      <c r="E34" s="46"/>
    </row>
    <row r="35" spans="1:5" ht="64.5" customHeight="1">
      <c r="A35" s="43" t="s">
        <v>172</v>
      </c>
      <c r="B35" s="49" t="s">
        <v>241</v>
      </c>
      <c r="C35" s="32">
        <f>C36+C37</f>
        <v>997</v>
      </c>
      <c r="D35" s="32">
        <f>D36+D37</f>
        <v>415.4</v>
      </c>
      <c r="E35" s="33">
        <f t="shared" si="0"/>
        <v>41.66499498495486</v>
      </c>
    </row>
    <row r="36" spans="1:5" ht="31.5">
      <c r="A36" s="34" t="s">
        <v>84</v>
      </c>
      <c r="B36" s="50" t="s">
        <v>173</v>
      </c>
      <c r="C36" s="62">
        <v>997</v>
      </c>
      <c r="D36" s="62">
        <v>415.4</v>
      </c>
      <c r="E36" s="46">
        <f>D36/C36*100</f>
        <v>41.66499498495486</v>
      </c>
    </row>
    <row r="37" spans="1:5" ht="66" customHeight="1">
      <c r="A37" s="34" t="s">
        <v>84</v>
      </c>
      <c r="B37" s="71" t="s">
        <v>210</v>
      </c>
      <c r="C37" s="62"/>
      <c r="D37" s="62"/>
      <c r="E37" s="46"/>
    </row>
    <row r="38" spans="1:5" ht="54" customHeight="1">
      <c r="A38" s="43" t="s">
        <v>50</v>
      </c>
      <c r="B38" s="49" t="s">
        <v>86</v>
      </c>
      <c r="C38" s="32">
        <f>C39+C40</f>
        <v>40.800000000000004</v>
      </c>
      <c r="D38" s="32">
        <f>D39+D40</f>
        <v>34.300000000000004</v>
      </c>
      <c r="E38" s="33">
        <f t="shared" si="0"/>
        <v>84.06862745098039</v>
      </c>
    </row>
    <row r="39" spans="1:5" ht="84.75" customHeight="1">
      <c r="A39" s="34" t="s">
        <v>54</v>
      </c>
      <c r="B39" s="50" t="s">
        <v>51</v>
      </c>
      <c r="C39" s="62">
        <v>39.6</v>
      </c>
      <c r="D39" s="62">
        <v>33.7</v>
      </c>
      <c r="E39" s="46">
        <f t="shared" si="0"/>
        <v>85.1010101010101</v>
      </c>
    </row>
    <row r="40" spans="1:5" ht="87" customHeight="1">
      <c r="A40" s="34" t="s">
        <v>89</v>
      </c>
      <c r="B40" s="50" t="s">
        <v>174</v>
      </c>
      <c r="C40" s="62">
        <v>1.2</v>
      </c>
      <c r="D40" s="62">
        <v>0.6</v>
      </c>
      <c r="E40" s="46">
        <f t="shared" si="0"/>
        <v>50</v>
      </c>
    </row>
    <row r="41" spans="1:5" ht="37.5" customHeight="1">
      <c r="A41" s="43" t="s">
        <v>156</v>
      </c>
      <c r="B41" s="49" t="s">
        <v>48</v>
      </c>
      <c r="C41" s="32">
        <f>C42</f>
        <v>310.5</v>
      </c>
      <c r="D41" s="32">
        <f>D42</f>
        <v>0</v>
      </c>
      <c r="E41" s="44"/>
    </row>
    <row r="42" spans="1:5" ht="55.5" customHeight="1">
      <c r="A42" s="34" t="s">
        <v>157</v>
      </c>
      <c r="B42" s="50" t="s">
        <v>91</v>
      </c>
      <c r="C42" s="62">
        <v>310.5</v>
      </c>
      <c r="D42" s="62"/>
      <c r="E42" s="46"/>
    </row>
    <row r="43" spans="1:5" ht="23.25" customHeight="1">
      <c r="A43" s="50"/>
      <c r="B43" s="49" t="s">
        <v>126</v>
      </c>
      <c r="C43" s="32">
        <f>C30+C31</f>
        <v>2804.1</v>
      </c>
      <c r="D43" s="32">
        <f>D30+D31</f>
        <v>929.0999999999999</v>
      </c>
      <c r="E43" s="33">
        <f t="shared" si="0"/>
        <v>33.133625762276665</v>
      </c>
    </row>
    <row r="44" spans="1:5" ht="15.75">
      <c r="A44" s="96" t="s">
        <v>95</v>
      </c>
      <c r="B44" s="97"/>
      <c r="C44" s="97"/>
      <c r="D44" s="97"/>
      <c r="E44" s="98"/>
    </row>
    <row r="45" spans="1:5" ht="18.75" customHeight="1">
      <c r="A45" s="21" t="s">
        <v>15</v>
      </c>
      <c r="B45" s="24" t="s">
        <v>16</v>
      </c>
      <c r="C45" s="21">
        <f>SUM(C46:C49)</f>
        <v>1870.3</v>
      </c>
      <c r="D45" s="21">
        <f>SUM(D46:D49)</f>
        <v>737.0999999999999</v>
      </c>
      <c r="E45" s="33">
        <f aca="true" t="shared" si="1" ref="E45:E58">D45/C45*100</f>
        <v>39.41078971288029</v>
      </c>
    </row>
    <row r="46" spans="1:5" ht="70.5" customHeight="1">
      <c r="A46" s="20" t="s">
        <v>17</v>
      </c>
      <c r="B46" s="25" t="s">
        <v>56</v>
      </c>
      <c r="C46" s="20">
        <v>598.4</v>
      </c>
      <c r="D46" s="20">
        <v>223.8</v>
      </c>
      <c r="E46" s="42">
        <f t="shared" si="1"/>
        <v>37.39973262032086</v>
      </c>
    </row>
    <row r="47" spans="1:5" ht="100.5" customHeight="1">
      <c r="A47" s="20" t="s">
        <v>18</v>
      </c>
      <c r="B47" s="25" t="s">
        <v>164</v>
      </c>
      <c r="C47" s="20">
        <v>1184.8</v>
      </c>
      <c r="D47" s="20">
        <v>513.3</v>
      </c>
      <c r="E47" s="42">
        <f t="shared" si="1"/>
        <v>43.32376772451047</v>
      </c>
    </row>
    <row r="48" spans="1:5" ht="29.25" customHeight="1">
      <c r="A48" s="20" t="s">
        <v>158</v>
      </c>
      <c r="B48" s="25" t="s">
        <v>139</v>
      </c>
      <c r="C48" s="20">
        <v>1.4</v>
      </c>
      <c r="D48" s="20"/>
      <c r="E48" s="42">
        <f t="shared" si="1"/>
        <v>0</v>
      </c>
    </row>
    <row r="49" spans="1:5" ht="36.75" customHeight="1">
      <c r="A49" s="20" t="s">
        <v>159</v>
      </c>
      <c r="B49" s="25" t="s">
        <v>140</v>
      </c>
      <c r="C49" s="20">
        <v>85.7</v>
      </c>
      <c r="D49" s="20"/>
      <c r="E49" s="42">
        <f t="shared" si="1"/>
        <v>0</v>
      </c>
    </row>
    <row r="50" spans="1:5" ht="24.75" customHeight="1">
      <c r="A50" s="21" t="s">
        <v>19</v>
      </c>
      <c r="B50" s="24" t="s">
        <v>20</v>
      </c>
      <c r="C50" s="21">
        <f>C51</f>
        <v>39.6</v>
      </c>
      <c r="D50" s="21">
        <f>D51</f>
        <v>15.9</v>
      </c>
      <c r="E50" s="33">
        <f t="shared" si="1"/>
        <v>40.15151515151515</v>
      </c>
    </row>
    <row r="51" spans="1:5" ht="37.5" customHeight="1">
      <c r="A51" s="20" t="s">
        <v>42</v>
      </c>
      <c r="B51" s="25" t="s">
        <v>43</v>
      </c>
      <c r="C51" s="20">
        <v>39.6</v>
      </c>
      <c r="D51" s="20">
        <v>15.9</v>
      </c>
      <c r="E51" s="42">
        <f t="shared" si="1"/>
        <v>40.15151515151515</v>
      </c>
    </row>
    <row r="52" spans="1:5" ht="24.75" customHeight="1">
      <c r="A52" s="21" t="s">
        <v>37</v>
      </c>
      <c r="B52" s="24" t="s">
        <v>38</v>
      </c>
      <c r="C52" s="21">
        <f>C53</f>
        <v>817.6</v>
      </c>
      <c r="D52" s="21">
        <f>D53</f>
        <v>0</v>
      </c>
      <c r="E52" s="33">
        <f t="shared" si="1"/>
        <v>0</v>
      </c>
    </row>
    <row r="53" spans="1:5" ht="39.75" customHeight="1">
      <c r="A53" s="20" t="s">
        <v>175</v>
      </c>
      <c r="B53" s="25" t="s">
        <v>237</v>
      </c>
      <c r="C53" s="20">
        <v>817.6</v>
      </c>
      <c r="D53" s="20"/>
      <c r="E53" s="42">
        <f t="shared" si="1"/>
        <v>0</v>
      </c>
    </row>
    <row r="54" spans="1:5" ht="36" customHeight="1">
      <c r="A54" s="21" t="s">
        <v>23</v>
      </c>
      <c r="B54" s="24" t="s">
        <v>24</v>
      </c>
      <c r="C54" s="21">
        <f>SUM(C55:C55)</f>
        <v>2.4</v>
      </c>
      <c r="D54" s="21">
        <f>SUM(D55:D55)</f>
        <v>0</v>
      </c>
      <c r="E54" s="33">
        <f t="shared" si="1"/>
        <v>0</v>
      </c>
    </row>
    <row r="55" spans="1:5" ht="34.5" customHeight="1">
      <c r="A55" s="20" t="s">
        <v>44</v>
      </c>
      <c r="B55" s="25" t="s">
        <v>34</v>
      </c>
      <c r="C55" s="20">
        <v>2.4</v>
      </c>
      <c r="D55" s="20"/>
      <c r="E55" s="42">
        <f t="shared" si="1"/>
        <v>0</v>
      </c>
    </row>
    <row r="56" spans="1:5" ht="24.75" customHeight="1">
      <c r="A56" s="21" t="s">
        <v>28</v>
      </c>
      <c r="B56" s="24" t="s">
        <v>204</v>
      </c>
      <c r="C56" s="21">
        <f>C57</f>
        <v>644</v>
      </c>
      <c r="D56" s="21">
        <f>D57</f>
        <v>246.5</v>
      </c>
      <c r="E56" s="33">
        <f t="shared" si="1"/>
        <v>38.27639751552795</v>
      </c>
    </row>
    <row r="57" spans="1:5" ht="27.75" customHeight="1">
      <c r="A57" s="20" t="s">
        <v>29</v>
      </c>
      <c r="B57" s="25" t="s">
        <v>30</v>
      </c>
      <c r="C57" s="20">
        <v>644</v>
      </c>
      <c r="D57" s="20">
        <v>246.5</v>
      </c>
      <c r="E57" s="42">
        <f t="shared" si="1"/>
        <v>38.27639751552795</v>
      </c>
    </row>
    <row r="58" spans="1:5" ht="30" customHeight="1">
      <c r="A58" s="20"/>
      <c r="B58" s="21" t="s">
        <v>31</v>
      </c>
      <c r="C58" s="21">
        <f>C45+C50+C52+C54+C56</f>
        <v>3373.9</v>
      </c>
      <c r="D58" s="21">
        <f>D45+D50+D52+D54+D56</f>
        <v>999.4999999999999</v>
      </c>
      <c r="E58" s="33">
        <f t="shared" si="1"/>
        <v>29.62447019769406</v>
      </c>
    </row>
    <row r="59" spans="1:5" ht="47.25">
      <c r="A59" s="43" t="s">
        <v>98</v>
      </c>
      <c r="B59" s="31" t="s">
        <v>100</v>
      </c>
      <c r="C59" s="32">
        <f>C43-C58</f>
        <v>-569.8000000000002</v>
      </c>
      <c r="D59" s="32">
        <f>D43-D58</f>
        <v>-70.39999999999998</v>
      </c>
      <c r="E59" s="33"/>
    </row>
    <row r="60" spans="1:5" ht="33.75" customHeight="1">
      <c r="A60" s="21" t="s">
        <v>99</v>
      </c>
      <c r="B60" s="31" t="s">
        <v>101</v>
      </c>
      <c r="C60" s="32">
        <f>-C59</f>
        <v>569.8000000000002</v>
      </c>
      <c r="D60" s="32">
        <f>-D59</f>
        <v>70.39999999999998</v>
      </c>
      <c r="E60" s="33"/>
    </row>
    <row r="61" spans="1:5" ht="15.75">
      <c r="A61" s="76"/>
      <c r="B61" s="38" t="s">
        <v>102</v>
      </c>
      <c r="C61" s="33">
        <f>C60</f>
        <v>569.8000000000002</v>
      </c>
      <c r="D61" s="33">
        <f>D60</f>
        <v>70.39999999999998</v>
      </c>
      <c r="E61" s="41"/>
    </row>
  </sheetData>
  <sheetProtection/>
  <mergeCells count="5">
    <mergeCell ref="A6:E6"/>
    <mergeCell ref="A7:E7"/>
    <mergeCell ref="C1:E1"/>
    <mergeCell ref="C3:E3"/>
    <mergeCell ref="A44:E44"/>
  </mergeCells>
  <printOptions/>
  <pageMargins left="0.59" right="0.28" top="0.26" bottom="0.2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="87" zoomScaleNormal="87" zoomScalePageLayoutView="0" workbookViewId="0" topLeftCell="A77">
      <selection activeCell="G88" sqref="G88"/>
    </sheetView>
  </sheetViews>
  <sheetFormatPr defaultColWidth="9.00390625" defaultRowHeight="12.75"/>
  <cols>
    <col min="1" max="1" width="30.125" style="39" customWidth="1"/>
    <col min="2" max="2" width="37.875" style="0" customWidth="1"/>
    <col min="3" max="3" width="11.875" style="0" customWidth="1"/>
    <col min="4" max="4" width="10.875" style="0" customWidth="1"/>
    <col min="5" max="5" width="10.00390625" style="0" customWidth="1"/>
  </cols>
  <sheetData>
    <row r="1" spans="1:5" ht="15.75">
      <c r="A1" s="36"/>
      <c r="B1" s="19"/>
      <c r="C1" s="99" t="s">
        <v>97</v>
      </c>
      <c r="D1" s="99"/>
      <c r="E1" s="99"/>
    </row>
    <row r="2" spans="1:5" ht="15">
      <c r="A2" s="36"/>
      <c r="B2" s="19"/>
      <c r="C2" s="19"/>
      <c r="D2" s="19"/>
      <c r="E2" s="19"/>
    </row>
    <row r="3" spans="1:5" ht="15">
      <c r="A3" s="36"/>
      <c r="B3" s="19"/>
      <c r="C3" s="101" t="s">
        <v>96</v>
      </c>
      <c r="D3" s="101"/>
      <c r="E3" s="101"/>
    </row>
    <row r="4" spans="1:5" ht="15">
      <c r="A4" s="36"/>
      <c r="B4" s="19"/>
      <c r="C4" s="19"/>
      <c r="D4" s="19"/>
      <c r="E4" s="19"/>
    </row>
    <row r="5" spans="1:5" ht="15">
      <c r="A5" s="36"/>
      <c r="B5" s="19"/>
      <c r="C5" s="19"/>
      <c r="D5" s="19"/>
      <c r="E5" s="19"/>
    </row>
    <row r="6" spans="1:5" ht="15.75">
      <c r="A6" s="100" t="s">
        <v>113</v>
      </c>
      <c r="B6" s="100"/>
      <c r="C6" s="100"/>
      <c r="D6" s="100"/>
      <c r="E6" s="100"/>
    </row>
    <row r="7" spans="1:5" ht="15.75">
      <c r="A7" s="91" t="s">
        <v>291</v>
      </c>
      <c r="B7" s="91"/>
      <c r="C7" s="91"/>
      <c r="D7" s="91"/>
      <c r="E7" s="91"/>
    </row>
    <row r="8" spans="1:5" ht="15.75">
      <c r="A8" s="48"/>
      <c r="B8" s="2"/>
      <c r="C8" s="2"/>
      <c r="D8" s="2"/>
      <c r="E8" s="2"/>
    </row>
    <row r="9" spans="1:5" ht="15.75">
      <c r="A9" s="48"/>
      <c r="B9" s="2"/>
      <c r="C9" s="2"/>
      <c r="D9" s="2"/>
      <c r="E9" s="3" t="s">
        <v>114</v>
      </c>
    </row>
    <row r="10" spans="1:6" ht="67.5" customHeight="1">
      <c r="A10" s="72" t="s">
        <v>33</v>
      </c>
      <c r="B10" s="72" t="s">
        <v>120</v>
      </c>
      <c r="C10" s="72" t="s">
        <v>261</v>
      </c>
      <c r="D10" s="72" t="s">
        <v>290</v>
      </c>
      <c r="E10" s="72" t="s">
        <v>88</v>
      </c>
      <c r="F10" s="4"/>
    </row>
    <row r="11" spans="1:6" ht="15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4"/>
    </row>
    <row r="12" spans="1:6" ht="21" customHeight="1">
      <c r="A12" s="38" t="s">
        <v>61</v>
      </c>
      <c r="B12" s="22" t="s">
        <v>143</v>
      </c>
      <c r="C12" s="23">
        <f>C13+C20+C22+C25+C27+C33+C37+C35+C15+C30</f>
        <v>25223.999999999996</v>
      </c>
      <c r="D12" s="23">
        <f>D13+D20+D22+D25+D27+D33+D37+D35+D15+D30</f>
        <v>8438.6</v>
      </c>
      <c r="E12" s="64">
        <f>D12/C12*100</f>
        <v>33.45464636853791</v>
      </c>
      <c r="F12" s="5"/>
    </row>
    <row r="13" spans="1:6" ht="18.75" customHeight="1">
      <c r="A13" s="38" t="s">
        <v>0</v>
      </c>
      <c r="B13" s="24" t="s">
        <v>62</v>
      </c>
      <c r="C13" s="23">
        <f>C14</f>
        <v>1300</v>
      </c>
      <c r="D13" s="23">
        <f>D14</f>
        <v>462.5</v>
      </c>
      <c r="E13" s="64">
        <f aca="true" t="shared" si="0" ref="E13:E55">D13/C13*100</f>
        <v>35.57692307692308</v>
      </c>
      <c r="F13" s="6"/>
    </row>
    <row r="14" spans="1:6" ht="22.5" customHeight="1">
      <c r="A14" s="28" t="s">
        <v>1</v>
      </c>
      <c r="B14" s="25" t="s">
        <v>2</v>
      </c>
      <c r="C14" s="26">
        <v>1300</v>
      </c>
      <c r="D14" s="26">
        <v>462.5</v>
      </c>
      <c r="E14" s="65">
        <f t="shared" si="0"/>
        <v>35.57692307692308</v>
      </c>
      <c r="F14" s="7"/>
    </row>
    <row r="15" spans="1:6" ht="17.25" customHeight="1">
      <c r="A15" s="21" t="s">
        <v>223</v>
      </c>
      <c r="B15" s="24" t="s">
        <v>224</v>
      </c>
      <c r="C15" s="23">
        <f>C16+C17+C18+C19</f>
        <v>260.59999999999997</v>
      </c>
      <c r="D15" s="23">
        <f>D16+D17+D18+D19</f>
        <v>239.59999999999997</v>
      </c>
      <c r="E15" s="33">
        <f t="shared" si="0"/>
        <v>91.94167306216423</v>
      </c>
      <c r="F15" s="7"/>
    </row>
    <row r="16" spans="1:6" ht="108.75" customHeight="1">
      <c r="A16" s="34" t="s">
        <v>225</v>
      </c>
      <c r="B16" s="77" t="s">
        <v>229</v>
      </c>
      <c r="C16" s="62">
        <v>78.8</v>
      </c>
      <c r="D16" s="62">
        <v>81.5</v>
      </c>
      <c r="E16" s="46">
        <f t="shared" si="0"/>
        <v>103.42639593908629</v>
      </c>
      <c r="F16" s="7"/>
    </row>
    <row r="17" spans="1:6" ht="163.5" customHeight="1">
      <c r="A17" s="34" t="s">
        <v>226</v>
      </c>
      <c r="B17" s="78" t="s">
        <v>230</v>
      </c>
      <c r="C17" s="62">
        <v>2.1</v>
      </c>
      <c r="D17" s="62">
        <v>1.3</v>
      </c>
      <c r="E17" s="46">
        <f t="shared" si="0"/>
        <v>61.904761904761905</v>
      </c>
      <c r="F17" s="7"/>
    </row>
    <row r="18" spans="1:6" ht="124.5" customHeight="1">
      <c r="A18" s="34" t="s">
        <v>227</v>
      </c>
      <c r="B18" s="50" t="s">
        <v>231</v>
      </c>
      <c r="C18" s="62">
        <v>177.3</v>
      </c>
      <c r="D18" s="62">
        <v>169.6</v>
      </c>
      <c r="E18" s="46">
        <f t="shared" si="0"/>
        <v>95.65707839819514</v>
      </c>
      <c r="F18" s="7"/>
    </row>
    <row r="19" spans="1:6" ht="129.75" customHeight="1">
      <c r="A19" s="34" t="s">
        <v>228</v>
      </c>
      <c r="B19" s="50" t="s">
        <v>232</v>
      </c>
      <c r="C19" s="62">
        <v>2.4</v>
      </c>
      <c r="D19" s="62">
        <v>-12.8</v>
      </c>
      <c r="E19" s="46">
        <f t="shared" si="0"/>
        <v>-533.3333333333334</v>
      </c>
      <c r="F19" s="7"/>
    </row>
    <row r="20" spans="1:6" ht="15.75">
      <c r="A20" s="38" t="s">
        <v>3</v>
      </c>
      <c r="B20" s="24" t="s">
        <v>63</v>
      </c>
      <c r="C20" s="23">
        <f>C21</f>
        <v>0</v>
      </c>
      <c r="D20" s="23">
        <f>D21</f>
        <v>0</v>
      </c>
      <c r="E20" s="64"/>
      <c r="F20" s="6"/>
    </row>
    <row r="21" spans="1:6" ht="21.75" customHeight="1">
      <c r="A21" s="28" t="s">
        <v>64</v>
      </c>
      <c r="B21" s="25" t="s">
        <v>6</v>
      </c>
      <c r="C21" s="26">
        <v>0</v>
      </c>
      <c r="D21" s="26">
        <v>0</v>
      </c>
      <c r="E21" s="65"/>
      <c r="F21" s="4"/>
    </row>
    <row r="22" spans="1:6" ht="15.75">
      <c r="A22" s="38" t="s">
        <v>65</v>
      </c>
      <c r="B22" s="24" t="s">
        <v>66</v>
      </c>
      <c r="C22" s="23">
        <f>C23+C24</f>
        <v>87.8</v>
      </c>
      <c r="D22" s="23">
        <f>D23+D24</f>
        <v>22.8</v>
      </c>
      <c r="E22" s="64">
        <f t="shared" si="0"/>
        <v>25.968109339407746</v>
      </c>
      <c r="F22" s="6"/>
    </row>
    <row r="23" spans="1:6" ht="31.5">
      <c r="A23" s="28" t="s">
        <v>67</v>
      </c>
      <c r="B23" s="25" t="s">
        <v>68</v>
      </c>
      <c r="C23" s="26">
        <v>18</v>
      </c>
      <c r="D23" s="26">
        <v>0.1</v>
      </c>
      <c r="E23" s="64">
        <f t="shared" si="0"/>
        <v>0.5555555555555556</v>
      </c>
      <c r="F23" s="4"/>
    </row>
    <row r="24" spans="1:6" ht="18" customHeight="1">
      <c r="A24" s="28" t="s">
        <v>69</v>
      </c>
      <c r="B24" s="25" t="s">
        <v>70</v>
      </c>
      <c r="C24" s="26">
        <v>69.8</v>
      </c>
      <c r="D24" s="26">
        <v>22.7</v>
      </c>
      <c r="E24" s="64">
        <f t="shared" si="0"/>
        <v>32.5214899713467</v>
      </c>
      <c r="F24" s="4"/>
    </row>
    <row r="25" spans="1:6" ht="18.75" customHeight="1">
      <c r="A25" s="38" t="s">
        <v>52</v>
      </c>
      <c r="B25" s="24" t="s">
        <v>53</v>
      </c>
      <c r="C25" s="23">
        <f>C26</f>
        <v>0</v>
      </c>
      <c r="D25" s="23">
        <f>D26</f>
        <v>0</v>
      </c>
      <c r="E25" s="64"/>
      <c r="F25" s="6"/>
    </row>
    <row r="26" spans="1:6" ht="19.5" customHeight="1">
      <c r="A26" s="28" t="s">
        <v>52</v>
      </c>
      <c r="B26" s="25" t="s">
        <v>40</v>
      </c>
      <c r="C26" s="26"/>
      <c r="D26" s="26"/>
      <c r="E26" s="64"/>
      <c r="F26" s="4"/>
    </row>
    <row r="27" spans="1:6" ht="68.25" customHeight="1">
      <c r="A27" s="38" t="s">
        <v>71</v>
      </c>
      <c r="B27" s="24" t="s">
        <v>72</v>
      </c>
      <c r="C27" s="23">
        <f>C28+C29</f>
        <v>23575.6</v>
      </c>
      <c r="D27" s="23">
        <f>D28+D29</f>
        <v>7711.2</v>
      </c>
      <c r="E27" s="64">
        <f t="shared" si="0"/>
        <v>32.70839342370926</v>
      </c>
      <c r="F27" s="6"/>
    </row>
    <row r="28" spans="1:6" ht="163.5" customHeight="1">
      <c r="A28" s="28" t="s">
        <v>110</v>
      </c>
      <c r="B28" s="25" t="s">
        <v>111</v>
      </c>
      <c r="C28" s="26">
        <v>23508.3</v>
      </c>
      <c r="D28" s="26">
        <v>7669.5</v>
      </c>
      <c r="E28" s="65">
        <f t="shared" si="0"/>
        <v>32.624647464937915</v>
      </c>
      <c r="F28" s="4"/>
    </row>
    <row r="29" spans="1:6" ht="120" customHeight="1">
      <c r="A29" s="28" t="s">
        <v>74</v>
      </c>
      <c r="B29" s="25" t="s">
        <v>75</v>
      </c>
      <c r="C29" s="26">
        <v>67.3</v>
      </c>
      <c r="D29" s="26">
        <v>41.7</v>
      </c>
      <c r="E29" s="65">
        <f t="shared" si="0"/>
        <v>61.96136701337296</v>
      </c>
      <c r="F29" s="4"/>
    </row>
    <row r="30" spans="1:6" ht="63.75" customHeight="1">
      <c r="A30" s="38" t="s">
        <v>150</v>
      </c>
      <c r="B30" s="24" t="s">
        <v>236</v>
      </c>
      <c r="C30" s="23">
        <f>C32</f>
        <v>0</v>
      </c>
      <c r="D30" s="23">
        <f>D32+D31</f>
        <v>2</v>
      </c>
      <c r="E30" s="64"/>
      <c r="F30" s="4"/>
    </row>
    <row r="31" spans="1:6" ht="56.25" customHeight="1">
      <c r="A31" s="28" t="s">
        <v>257</v>
      </c>
      <c r="B31" s="25" t="s">
        <v>258</v>
      </c>
      <c r="C31" s="23"/>
      <c r="D31" s="26">
        <v>2</v>
      </c>
      <c r="E31" s="64"/>
      <c r="F31" s="4"/>
    </row>
    <row r="32" spans="1:6" ht="45.75" customHeight="1">
      <c r="A32" s="28" t="s">
        <v>234</v>
      </c>
      <c r="B32" s="25" t="s">
        <v>235</v>
      </c>
      <c r="C32" s="26"/>
      <c r="D32" s="26"/>
      <c r="E32" s="65"/>
      <c r="F32" s="4"/>
    </row>
    <row r="33" spans="1:6" ht="40.5" customHeight="1">
      <c r="A33" s="38" t="s">
        <v>76</v>
      </c>
      <c r="B33" s="24" t="s">
        <v>77</v>
      </c>
      <c r="C33" s="23">
        <f>C34</f>
        <v>0</v>
      </c>
      <c r="D33" s="23">
        <f>D34</f>
        <v>0</v>
      </c>
      <c r="E33" s="65"/>
      <c r="F33" s="4"/>
    </row>
    <row r="34" spans="1:6" ht="104.25" customHeight="1">
      <c r="A34" s="28" t="s">
        <v>217</v>
      </c>
      <c r="B34" s="25" t="s">
        <v>233</v>
      </c>
      <c r="C34" s="26"/>
      <c r="D34" s="26"/>
      <c r="E34" s="65"/>
      <c r="F34" s="4"/>
    </row>
    <row r="35" spans="1:6" ht="45" customHeight="1">
      <c r="A35" s="21" t="s">
        <v>205</v>
      </c>
      <c r="B35" s="24" t="s">
        <v>201</v>
      </c>
      <c r="C35" s="23">
        <f>C36</f>
        <v>0</v>
      </c>
      <c r="D35" s="23">
        <f>D36</f>
        <v>0.5</v>
      </c>
      <c r="E35" s="65"/>
      <c r="F35" s="4"/>
    </row>
    <row r="36" spans="1:6" ht="84.75" customHeight="1">
      <c r="A36" s="20" t="s">
        <v>206</v>
      </c>
      <c r="B36" s="25" t="s">
        <v>207</v>
      </c>
      <c r="C36" s="26"/>
      <c r="D36" s="26">
        <v>0.5</v>
      </c>
      <c r="E36" s="65"/>
      <c r="F36" s="4"/>
    </row>
    <row r="37" spans="1:6" ht="36" customHeight="1">
      <c r="A37" s="38" t="s">
        <v>144</v>
      </c>
      <c r="B37" s="24" t="s">
        <v>92</v>
      </c>
      <c r="C37" s="23"/>
      <c r="D37" s="23">
        <f>D38</f>
        <v>0</v>
      </c>
      <c r="E37" s="65"/>
      <c r="F37" s="4"/>
    </row>
    <row r="38" spans="1:6" ht="42.75" customHeight="1">
      <c r="A38" s="51" t="s">
        <v>145</v>
      </c>
      <c r="B38" s="28" t="s">
        <v>93</v>
      </c>
      <c r="C38" s="26"/>
      <c r="D38" s="26"/>
      <c r="E38" s="65"/>
      <c r="F38" s="4"/>
    </row>
    <row r="39" spans="1:6" ht="24" customHeight="1">
      <c r="A39" s="38"/>
      <c r="B39" s="24" t="s">
        <v>79</v>
      </c>
      <c r="C39" s="23">
        <f>C12</f>
        <v>25223.999999999996</v>
      </c>
      <c r="D39" s="23">
        <f>D12</f>
        <v>8438.6</v>
      </c>
      <c r="E39" s="64">
        <f t="shared" si="0"/>
        <v>33.45464636853791</v>
      </c>
      <c r="F39" s="4"/>
    </row>
    <row r="40" spans="1:6" ht="27" customHeight="1">
      <c r="A40" s="38" t="s">
        <v>80</v>
      </c>
      <c r="B40" s="24" t="s">
        <v>81</v>
      </c>
      <c r="C40" s="23">
        <f>C41+C43+C47+C50+C53</f>
        <v>1450</v>
      </c>
      <c r="D40" s="23">
        <f>D41+D43+D47+D50+D53</f>
        <v>646.4</v>
      </c>
      <c r="E40" s="64">
        <f t="shared" si="0"/>
        <v>44.57931034482758</v>
      </c>
      <c r="F40" s="5"/>
    </row>
    <row r="41" spans="1:6" ht="60.75" customHeight="1">
      <c r="A41" s="43" t="s">
        <v>35</v>
      </c>
      <c r="B41" s="49" t="s">
        <v>240</v>
      </c>
      <c r="C41" s="23">
        <f>C42</f>
        <v>1367</v>
      </c>
      <c r="D41" s="23">
        <f>D42</f>
        <v>569.6</v>
      </c>
      <c r="E41" s="64">
        <f t="shared" si="0"/>
        <v>41.667885881492325</v>
      </c>
      <c r="F41" s="5"/>
    </row>
    <row r="42" spans="1:6" ht="58.5" customHeight="1">
      <c r="A42" s="28" t="s">
        <v>14</v>
      </c>
      <c r="B42" s="25" t="s">
        <v>83</v>
      </c>
      <c r="C42" s="26">
        <v>1367</v>
      </c>
      <c r="D42" s="26">
        <v>569.6</v>
      </c>
      <c r="E42" s="65">
        <f t="shared" si="0"/>
        <v>41.667885881492325</v>
      </c>
      <c r="F42" s="4"/>
    </row>
    <row r="43" spans="1:6" ht="57" customHeight="1">
      <c r="A43" s="38" t="s">
        <v>176</v>
      </c>
      <c r="B43" s="49" t="s">
        <v>241</v>
      </c>
      <c r="C43" s="23">
        <f>C44+C45+C46</f>
        <v>0</v>
      </c>
      <c r="D43" s="23">
        <f>D44+D45+D46</f>
        <v>0</v>
      </c>
      <c r="E43" s="64"/>
      <c r="F43" s="4"/>
    </row>
    <row r="44" spans="1:6" ht="126.75" customHeight="1">
      <c r="A44" s="57" t="s">
        <v>189</v>
      </c>
      <c r="B44" s="25" t="s">
        <v>192</v>
      </c>
      <c r="C44" s="26"/>
      <c r="D44" s="26"/>
      <c r="E44" s="65"/>
      <c r="F44" s="4"/>
    </row>
    <row r="45" spans="1:6" ht="45" customHeight="1">
      <c r="A45" s="28" t="s">
        <v>84</v>
      </c>
      <c r="B45" s="25" t="s">
        <v>85</v>
      </c>
      <c r="C45" s="26"/>
      <c r="D45" s="26"/>
      <c r="E45" s="65"/>
      <c r="F45" s="4"/>
    </row>
    <row r="46" spans="1:6" ht="32.25" customHeight="1">
      <c r="A46" s="34" t="s">
        <v>84</v>
      </c>
      <c r="B46" s="71" t="s">
        <v>210</v>
      </c>
      <c r="C46" s="26"/>
      <c r="D46" s="26"/>
      <c r="E46" s="65"/>
      <c r="F46" s="4"/>
    </row>
    <row r="47" spans="1:6" ht="51" customHeight="1">
      <c r="A47" s="38" t="s">
        <v>50</v>
      </c>
      <c r="B47" s="24" t="s">
        <v>86</v>
      </c>
      <c r="C47" s="23">
        <f>C48+C49</f>
        <v>63</v>
      </c>
      <c r="D47" s="23">
        <f>D48+D49</f>
        <v>52.3</v>
      </c>
      <c r="E47" s="64">
        <f t="shared" si="0"/>
        <v>83.01587301587301</v>
      </c>
      <c r="F47" s="4"/>
    </row>
    <row r="48" spans="1:6" ht="76.5" customHeight="1">
      <c r="A48" s="20" t="s">
        <v>54</v>
      </c>
      <c r="B48" s="25" t="s">
        <v>87</v>
      </c>
      <c r="C48" s="26">
        <v>59.3</v>
      </c>
      <c r="D48" s="26">
        <v>50.4</v>
      </c>
      <c r="E48" s="65">
        <f t="shared" si="0"/>
        <v>84.99156829679595</v>
      </c>
      <c r="F48" s="4"/>
    </row>
    <row r="49" spans="1:6" ht="69" customHeight="1">
      <c r="A49" s="20" t="s">
        <v>89</v>
      </c>
      <c r="B49" s="25" t="s">
        <v>112</v>
      </c>
      <c r="C49" s="26">
        <v>3.7</v>
      </c>
      <c r="D49" s="26">
        <v>1.9</v>
      </c>
      <c r="E49" s="65">
        <f t="shared" si="0"/>
        <v>51.35135135135135</v>
      </c>
      <c r="F49" s="8"/>
    </row>
    <row r="50" spans="1:6" ht="29.25" customHeight="1">
      <c r="A50" s="21" t="s">
        <v>156</v>
      </c>
      <c r="B50" s="24" t="s">
        <v>48</v>
      </c>
      <c r="C50" s="23">
        <f>C51+C52</f>
        <v>20</v>
      </c>
      <c r="D50" s="23">
        <f>D51+D52</f>
        <v>20</v>
      </c>
      <c r="E50" s="64">
        <f t="shared" si="0"/>
        <v>100</v>
      </c>
      <c r="F50" s="9"/>
    </row>
    <row r="51" spans="1:6" ht="46.5" customHeight="1">
      <c r="A51" s="20" t="s">
        <v>157</v>
      </c>
      <c r="B51" s="25" t="s">
        <v>91</v>
      </c>
      <c r="C51" s="26">
        <v>0</v>
      </c>
      <c r="D51" s="26">
        <v>0</v>
      </c>
      <c r="E51" s="65"/>
      <c r="F51" s="9"/>
    </row>
    <row r="52" spans="1:6" ht="116.25" customHeight="1">
      <c r="A52" s="20" t="s">
        <v>214</v>
      </c>
      <c r="B52" s="25" t="s">
        <v>213</v>
      </c>
      <c r="C52" s="26">
        <v>20</v>
      </c>
      <c r="D52" s="26">
        <v>20</v>
      </c>
      <c r="E52" s="65">
        <f t="shared" si="0"/>
        <v>100</v>
      </c>
      <c r="F52" s="9"/>
    </row>
    <row r="53" spans="1:6" ht="193.5" customHeight="1">
      <c r="A53" s="21" t="s">
        <v>262</v>
      </c>
      <c r="B53" s="89" t="s">
        <v>263</v>
      </c>
      <c r="C53" s="23">
        <f>C54</f>
        <v>0</v>
      </c>
      <c r="D53" s="23">
        <f>D54</f>
        <v>4.5</v>
      </c>
      <c r="E53" s="64"/>
      <c r="F53" s="9"/>
    </row>
    <row r="54" spans="1:6" ht="115.5" customHeight="1">
      <c r="A54" s="20" t="s">
        <v>265</v>
      </c>
      <c r="B54" s="25" t="s">
        <v>264</v>
      </c>
      <c r="C54" s="26"/>
      <c r="D54" s="26">
        <v>4.5</v>
      </c>
      <c r="E54" s="65"/>
      <c r="F54" s="9"/>
    </row>
    <row r="55" spans="1:6" ht="21.75" customHeight="1">
      <c r="A55" s="24"/>
      <c r="B55" s="24" t="s">
        <v>106</v>
      </c>
      <c r="C55" s="23">
        <f>C39+C40</f>
        <v>26673.999999999996</v>
      </c>
      <c r="D55" s="23">
        <f>D39+D40</f>
        <v>9085</v>
      </c>
      <c r="E55" s="64">
        <f t="shared" si="0"/>
        <v>34.05938366949089</v>
      </c>
      <c r="F55" s="5"/>
    </row>
    <row r="56" spans="1:6" ht="15" customHeight="1">
      <c r="A56" s="102" t="s">
        <v>95</v>
      </c>
      <c r="B56" s="103"/>
      <c r="C56" s="103"/>
      <c r="D56" s="103"/>
      <c r="E56" s="104"/>
      <c r="F56" s="5"/>
    </row>
    <row r="57" spans="1:5" ht="24.75" customHeight="1">
      <c r="A57" s="21" t="s">
        <v>15</v>
      </c>
      <c r="B57" s="24" t="s">
        <v>16</v>
      </c>
      <c r="C57" s="21">
        <f>SUM(C58:C61)</f>
        <v>3996.7</v>
      </c>
      <c r="D57" s="21">
        <f>SUM(D58:D61)</f>
        <v>2058.7</v>
      </c>
      <c r="E57" s="26">
        <f aca="true" t="shared" si="1" ref="E57:E86">D57/C57*100</f>
        <v>51.50999574649086</v>
      </c>
    </row>
    <row r="58" spans="1:5" ht="72.75" customHeight="1">
      <c r="A58" s="20" t="s">
        <v>17</v>
      </c>
      <c r="B58" s="25" t="s">
        <v>56</v>
      </c>
      <c r="C58" s="20">
        <v>689</v>
      </c>
      <c r="D58" s="20">
        <v>372.3</v>
      </c>
      <c r="E58" s="26">
        <f t="shared" si="1"/>
        <v>54.034833091436866</v>
      </c>
    </row>
    <row r="59" spans="1:5" ht="100.5" customHeight="1">
      <c r="A59" s="20" t="s">
        <v>18</v>
      </c>
      <c r="B59" s="25" t="s">
        <v>164</v>
      </c>
      <c r="C59" s="20">
        <v>2304.7</v>
      </c>
      <c r="D59" s="20">
        <v>1095.9</v>
      </c>
      <c r="E59" s="26">
        <f t="shared" si="1"/>
        <v>47.55065735236691</v>
      </c>
    </row>
    <row r="60" spans="1:5" ht="24" customHeight="1">
      <c r="A60" s="20" t="s">
        <v>158</v>
      </c>
      <c r="B60" s="25" t="s">
        <v>139</v>
      </c>
      <c r="C60" s="20">
        <v>200</v>
      </c>
      <c r="D60" s="20"/>
      <c r="E60" s="26">
        <f t="shared" si="1"/>
        <v>0</v>
      </c>
    </row>
    <row r="61" spans="1:5" ht="37.5" customHeight="1">
      <c r="A61" s="20" t="s">
        <v>159</v>
      </c>
      <c r="B61" s="25" t="s">
        <v>140</v>
      </c>
      <c r="C61" s="20">
        <v>803</v>
      </c>
      <c r="D61" s="20">
        <v>590.5</v>
      </c>
      <c r="E61" s="26">
        <f t="shared" si="1"/>
        <v>73.53673723536738</v>
      </c>
    </row>
    <row r="62" spans="1:5" ht="24" customHeight="1">
      <c r="A62" s="21" t="s">
        <v>19</v>
      </c>
      <c r="B62" s="24" t="s">
        <v>20</v>
      </c>
      <c r="C62" s="21">
        <f>C63</f>
        <v>59.3</v>
      </c>
      <c r="D62" s="21">
        <f>D63</f>
        <v>25.7</v>
      </c>
      <c r="E62" s="26">
        <f t="shared" si="1"/>
        <v>43.3389544688027</v>
      </c>
    </row>
    <row r="63" spans="1:5" ht="38.25" customHeight="1">
      <c r="A63" s="20" t="s">
        <v>42</v>
      </c>
      <c r="B63" s="25" t="s">
        <v>43</v>
      </c>
      <c r="C63" s="79">
        <v>59.3</v>
      </c>
      <c r="D63" s="79">
        <v>25.7</v>
      </c>
      <c r="E63" s="26">
        <f t="shared" si="1"/>
        <v>43.3389544688027</v>
      </c>
    </row>
    <row r="64" spans="1:5" ht="43.5" customHeight="1">
      <c r="A64" s="21" t="s">
        <v>21</v>
      </c>
      <c r="B64" s="24" t="s">
        <v>186</v>
      </c>
      <c r="C64" s="21">
        <f>C65</f>
        <v>215</v>
      </c>
      <c r="D64" s="21">
        <f>D65</f>
        <v>49</v>
      </c>
      <c r="E64" s="26">
        <f t="shared" si="1"/>
        <v>22.790697674418606</v>
      </c>
    </row>
    <row r="65" spans="1:5" ht="29.25" customHeight="1">
      <c r="A65" s="20" t="s">
        <v>115</v>
      </c>
      <c r="B65" s="25" t="s">
        <v>187</v>
      </c>
      <c r="C65" s="20">
        <v>215</v>
      </c>
      <c r="D65" s="20">
        <v>49</v>
      </c>
      <c r="E65" s="26">
        <f t="shared" si="1"/>
        <v>22.790697674418606</v>
      </c>
    </row>
    <row r="66" spans="1:5" ht="29.25" customHeight="1">
      <c r="A66" s="21" t="s">
        <v>37</v>
      </c>
      <c r="B66" s="24" t="s">
        <v>38</v>
      </c>
      <c r="C66" s="21">
        <f>C68+C67</f>
        <v>1271</v>
      </c>
      <c r="D66" s="21">
        <f>D68+D67</f>
        <v>699.4</v>
      </c>
      <c r="E66" s="26">
        <f t="shared" si="1"/>
        <v>55.02753737214792</v>
      </c>
    </row>
    <row r="67" spans="1:5" ht="22.5" customHeight="1">
      <c r="A67" s="20" t="s">
        <v>251</v>
      </c>
      <c r="B67" s="25" t="s">
        <v>252</v>
      </c>
      <c r="C67" s="20">
        <v>446</v>
      </c>
      <c r="D67" s="20">
        <v>223</v>
      </c>
      <c r="E67" s="26">
        <f t="shared" si="1"/>
        <v>50</v>
      </c>
    </row>
    <row r="68" spans="1:5" ht="39.75" customHeight="1">
      <c r="A68" s="20" t="s">
        <v>175</v>
      </c>
      <c r="B68" s="25" t="s">
        <v>237</v>
      </c>
      <c r="C68" s="20">
        <v>825</v>
      </c>
      <c r="D68" s="20">
        <v>476.4</v>
      </c>
      <c r="E68" s="26">
        <f t="shared" si="1"/>
        <v>57.74545454545454</v>
      </c>
    </row>
    <row r="69" spans="1:5" ht="34.5" customHeight="1">
      <c r="A69" s="21" t="s">
        <v>23</v>
      </c>
      <c r="B69" s="24" t="s">
        <v>24</v>
      </c>
      <c r="C69" s="21">
        <f>SUM(C70:C72)</f>
        <v>14395</v>
      </c>
      <c r="D69" s="21">
        <f>SUM(D70:D72)</f>
        <v>3438.3</v>
      </c>
      <c r="E69" s="26">
        <f t="shared" si="1"/>
        <v>23.885376866967697</v>
      </c>
    </row>
    <row r="70" spans="1:5" ht="31.5" customHeight="1">
      <c r="A70" s="20" t="s">
        <v>25</v>
      </c>
      <c r="B70" s="25" t="s">
        <v>36</v>
      </c>
      <c r="C70" s="20">
        <v>7450</v>
      </c>
      <c r="D70" s="20">
        <v>730.9</v>
      </c>
      <c r="E70" s="26">
        <f t="shared" si="1"/>
        <v>9.810738255033556</v>
      </c>
    </row>
    <row r="71" spans="1:5" ht="28.5" customHeight="1">
      <c r="A71" s="20" t="s">
        <v>44</v>
      </c>
      <c r="B71" s="25" t="s">
        <v>34</v>
      </c>
      <c r="C71" s="20">
        <v>2845</v>
      </c>
      <c r="D71" s="20">
        <v>457.4</v>
      </c>
      <c r="E71" s="26">
        <f t="shared" si="1"/>
        <v>16.077328646748683</v>
      </c>
    </row>
    <row r="72" spans="1:5" ht="34.5" customHeight="1">
      <c r="A72" s="20" t="s">
        <v>59</v>
      </c>
      <c r="B72" s="47" t="s">
        <v>142</v>
      </c>
      <c r="C72" s="20">
        <v>4100</v>
      </c>
      <c r="D72" s="20">
        <v>2250</v>
      </c>
      <c r="E72" s="26">
        <f t="shared" si="1"/>
        <v>54.87804878048781</v>
      </c>
    </row>
    <row r="73" spans="1:5" ht="30" customHeight="1">
      <c r="A73" s="21" t="s">
        <v>26</v>
      </c>
      <c r="B73" s="24" t="s">
        <v>27</v>
      </c>
      <c r="C73" s="21">
        <f>SUM(C74:C76)</f>
        <v>418.8</v>
      </c>
      <c r="D73" s="21">
        <f>SUM(D74:D76)</f>
        <v>365.3</v>
      </c>
      <c r="E73" s="26">
        <f t="shared" si="1"/>
        <v>87.225405921681</v>
      </c>
    </row>
    <row r="74" spans="1:5" ht="26.25" customHeight="1">
      <c r="A74" s="20" t="s">
        <v>253</v>
      </c>
      <c r="B74" s="87" t="s">
        <v>254</v>
      </c>
      <c r="C74" s="20">
        <v>48</v>
      </c>
      <c r="D74" s="20">
        <v>48</v>
      </c>
      <c r="E74" s="26">
        <f t="shared" si="1"/>
        <v>100</v>
      </c>
    </row>
    <row r="75" spans="1:5" ht="24.75" customHeight="1">
      <c r="A75" s="20" t="s">
        <v>255</v>
      </c>
      <c r="B75" s="76" t="s">
        <v>256</v>
      </c>
      <c r="C75" s="20">
        <v>280.8</v>
      </c>
      <c r="D75" s="20">
        <v>280.8</v>
      </c>
      <c r="E75" s="26">
        <f t="shared" si="1"/>
        <v>100</v>
      </c>
    </row>
    <row r="76" spans="1:5" ht="37.5" customHeight="1">
      <c r="A76" s="20" t="s">
        <v>32</v>
      </c>
      <c r="B76" s="25" t="s">
        <v>45</v>
      </c>
      <c r="C76" s="20">
        <v>90</v>
      </c>
      <c r="D76" s="20">
        <v>36.5</v>
      </c>
      <c r="E76" s="26">
        <f t="shared" si="1"/>
        <v>40.55555555555556</v>
      </c>
    </row>
    <row r="77" spans="1:5" ht="30" customHeight="1">
      <c r="A77" s="21" t="s">
        <v>28</v>
      </c>
      <c r="B77" s="24" t="s">
        <v>160</v>
      </c>
      <c r="C77" s="21">
        <f>C78</f>
        <v>4878.5</v>
      </c>
      <c r="D77" s="21">
        <f>D78</f>
        <v>2077.6</v>
      </c>
      <c r="E77" s="26">
        <f t="shared" si="1"/>
        <v>42.58686071538382</v>
      </c>
    </row>
    <row r="78" spans="1:5" ht="24.75" customHeight="1">
      <c r="A78" s="20" t="s">
        <v>29</v>
      </c>
      <c r="B78" s="25" t="s">
        <v>30</v>
      </c>
      <c r="C78" s="20">
        <v>4878.5</v>
      </c>
      <c r="D78" s="20">
        <v>2077.6</v>
      </c>
      <c r="E78" s="26">
        <f t="shared" si="1"/>
        <v>42.58686071538382</v>
      </c>
    </row>
    <row r="79" spans="1:5" ht="28.5" customHeight="1">
      <c r="A79" s="21">
        <v>1000</v>
      </c>
      <c r="B79" s="24" t="s">
        <v>46</v>
      </c>
      <c r="C79" s="21">
        <f>C80+C81</f>
        <v>1372.1</v>
      </c>
      <c r="D79" s="21">
        <f>D80+D81</f>
        <v>264.9</v>
      </c>
      <c r="E79" s="26">
        <f t="shared" si="1"/>
        <v>19.306173019459223</v>
      </c>
    </row>
    <row r="80" spans="1:5" ht="30" customHeight="1">
      <c r="A80" s="20">
        <v>1001</v>
      </c>
      <c r="B80" s="25" t="s">
        <v>138</v>
      </c>
      <c r="C80" s="20">
        <v>210</v>
      </c>
      <c r="D80" s="20">
        <v>99.9</v>
      </c>
      <c r="E80" s="26">
        <f t="shared" si="1"/>
        <v>47.57142857142858</v>
      </c>
    </row>
    <row r="81" spans="1:5" ht="24" customHeight="1">
      <c r="A81" s="20">
        <v>1003</v>
      </c>
      <c r="B81" s="47" t="s">
        <v>47</v>
      </c>
      <c r="C81" s="20">
        <v>1162.1</v>
      </c>
      <c r="D81" s="20">
        <v>165</v>
      </c>
      <c r="E81" s="26">
        <f t="shared" si="1"/>
        <v>14.198433869718613</v>
      </c>
    </row>
    <row r="82" spans="1:5" ht="24" customHeight="1">
      <c r="A82" s="21">
        <v>1100</v>
      </c>
      <c r="B82" s="24" t="s">
        <v>60</v>
      </c>
      <c r="C82" s="21">
        <f>C83</f>
        <v>242</v>
      </c>
      <c r="D82" s="21">
        <f>D83</f>
        <v>95.2</v>
      </c>
      <c r="E82" s="26">
        <f t="shared" si="1"/>
        <v>39.33884297520661</v>
      </c>
    </row>
    <row r="83" spans="1:5" ht="22.5" customHeight="1">
      <c r="A83" s="20">
        <v>1101</v>
      </c>
      <c r="B83" s="25" t="s">
        <v>161</v>
      </c>
      <c r="C83" s="20">
        <v>242</v>
      </c>
      <c r="D83" s="20">
        <v>95.2</v>
      </c>
      <c r="E83" s="26">
        <f t="shared" si="1"/>
        <v>39.33884297520661</v>
      </c>
    </row>
    <row r="84" spans="1:5" ht="22.5" customHeight="1">
      <c r="A84" s="21">
        <v>1200</v>
      </c>
      <c r="B84" s="24" t="s">
        <v>162</v>
      </c>
      <c r="C84" s="21">
        <f>C85</f>
        <v>250</v>
      </c>
      <c r="D84" s="21">
        <f>D85</f>
        <v>23.9</v>
      </c>
      <c r="E84" s="26">
        <f t="shared" si="1"/>
        <v>9.559999999999999</v>
      </c>
    </row>
    <row r="85" spans="1:5" ht="27" customHeight="1">
      <c r="A85" s="20">
        <v>1202</v>
      </c>
      <c r="B85" s="25" t="s">
        <v>163</v>
      </c>
      <c r="C85" s="20">
        <v>250</v>
      </c>
      <c r="D85" s="20">
        <v>23.9</v>
      </c>
      <c r="E85" s="26">
        <f t="shared" si="1"/>
        <v>9.559999999999999</v>
      </c>
    </row>
    <row r="86" spans="1:5" ht="22.5" customHeight="1">
      <c r="A86" s="20"/>
      <c r="B86" s="21" t="s">
        <v>31</v>
      </c>
      <c r="C86" s="21">
        <f>C84+C82+C77+C73+C69+C66+C64+C62+C57+C79</f>
        <v>27098.399999999998</v>
      </c>
      <c r="D86" s="21">
        <f>D84+D82+D77+D73+D69+D66+D64+D62+D57+D79</f>
        <v>9097.999999999998</v>
      </c>
      <c r="E86" s="26">
        <f t="shared" si="1"/>
        <v>33.5739379446757</v>
      </c>
    </row>
    <row r="87" spans="1:5" ht="47.25">
      <c r="A87" s="21" t="s">
        <v>98</v>
      </c>
      <c r="B87" s="31" t="s">
        <v>100</v>
      </c>
      <c r="C87" s="32">
        <f>C55-C86</f>
        <v>-424.40000000000146</v>
      </c>
      <c r="D87" s="32">
        <f>D55-D86</f>
        <v>-12.999999999998181</v>
      </c>
      <c r="E87" s="33"/>
    </row>
    <row r="88" spans="1:5" ht="31.5">
      <c r="A88" s="21" t="s">
        <v>99</v>
      </c>
      <c r="B88" s="31" t="s">
        <v>101</v>
      </c>
      <c r="C88" s="32">
        <f>-C87</f>
        <v>424.40000000000146</v>
      </c>
      <c r="D88" s="32">
        <f>-D87</f>
        <v>12.999999999998181</v>
      </c>
      <c r="E88" s="33"/>
    </row>
    <row r="89" spans="1:5" ht="15.75">
      <c r="A89" s="34"/>
      <c r="B89" s="31" t="s">
        <v>102</v>
      </c>
      <c r="C89" s="32">
        <f>C88</f>
        <v>424.40000000000146</v>
      </c>
      <c r="D89" s="32">
        <f>D88</f>
        <v>12.999999999998181</v>
      </c>
      <c r="E89" s="33"/>
    </row>
    <row r="90" spans="1:5" ht="15">
      <c r="A90" s="36"/>
      <c r="B90" s="19"/>
      <c r="C90" s="19"/>
      <c r="D90" s="19"/>
      <c r="E90" s="19"/>
    </row>
    <row r="91" spans="1:5" ht="15">
      <c r="A91" s="36"/>
      <c r="B91" s="19"/>
      <c r="C91" s="19"/>
      <c r="D91" s="19"/>
      <c r="E91" s="19"/>
    </row>
  </sheetData>
  <sheetProtection/>
  <mergeCells count="5">
    <mergeCell ref="C1:E1"/>
    <mergeCell ref="A6:E6"/>
    <mergeCell ref="A7:E7"/>
    <mergeCell ref="C3:E3"/>
    <mergeCell ref="A56:E56"/>
  </mergeCells>
  <printOptions/>
  <pageMargins left="0.61" right="0.25" top="0.35" bottom="0.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0" zoomScaleNormal="80" zoomScalePageLayoutView="0" workbookViewId="0" topLeftCell="A4">
      <selection activeCell="H6" sqref="H6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295</v>
      </c>
      <c r="D3" s="92"/>
      <c r="E3" s="92"/>
    </row>
    <row r="6" spans="1:5" ht="15.75">
      <c r="A6" s="91" t="s">
        <v>119</v>
      </c>
      <c r="B6" s="91"/>
      <c r="C6" s="91"/>
      <c r="D6" s="91"/>
      <c r="E6" s="91"/>
    </row>
    <row r="7" spans="1:5" ht="15.75">
      <c r="A7" s="91" t="s">
        <v>291</v>
      </c>
      <c r="B7" s="91"/>
      <c r="C7" s="91"/>
      <c r="D7" s="91"/>
      <c r="E7" s="91"/>
    </row>
    <row r="8" ht="15.75">
      <c r="E8" s="37" t="s">
        <v>114</v>
      </c>
    </row>
    <row r="9" spans="1:6" ht="90.7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C34</f>
        <v>1083.8</v>
      </c>
      <c r="D11" s="23">
        <f>D34</f>
        <v>447.70000000000005</v>
      </c>
      <c r="E11" s="23">
        <f aca="true" t="shared" si="0" ref="E11:E48">D11/C11*100</f>
        <v>41.308359475918074</v>
      </c>
      <c r="F11" s="6"/>
    </row>
    <row r="12" spans="1:6" ht="15.75">
      <c r="A12" s="21" t="s">
        <v>0</v>
      </c>
      <c r="B12" s="24" t="s">
        <v>62</v>
      </c>
      <c r="C12" s="23">
        <f>C13</f>
        <v>160</v>
      </c>
      <c r="D12" s="23">
        <f>D13</f>
        <v>97.6</v>
      </c>
      <c r="E12" s="23">
        <f t="shared" si="0"/>
        <v>61</v>
      </c>
      <c r="F12" s="6"/>
    </row>
    <row r="13" spans="1:6" ht="21" customHeight="1">
      <c r="A13" s="20" t="s">
        <v>1</v>
      </c>
      <c r="B13" s="25" t="s">
        <v>2</v>
      </c>
      <c r="C13" s="26">
        <v>160</v>
      </c>
      <c r="D13" s="26">
        <v>97.6</v>
      </c>
      <c r="E13" s="26">
        <f t="shared" si="0"/>
        <v>61</v>
      </c>
      <c r="F13" s="7"/>
    </row>
    <row r="14" spans="1:6" ht="18.75" customHeight="1">
      <c r="A14" s="21" t="s">
        <v>223</v>
      </c>
      <c r="B14" s="24" t="s">
        <v>224</v>
      </c>
      <c r="C14" s="23">
        <f>C15+C16+C17+C18</f>
        <v>247.8</v>
      </c>
      <c r="D14" s="23">
        <f>D15+D16+D17+D18</f>
        <v>227.8</v>
      </c>
      <c r="E14" s="33">
        <f t="shared" si="0"/>
        <v>91.92897497982244</v>
      </c>
      <c r="F14" s="7"/>
    </row>
    <row r="15" spans="1:6" ht="132.75" customHeight="1">
      <c r="A15" s="34" t="s">
        <v>225</v>
      </c>
      <c r="B15" s="77" t="s">
        <v>229</v>
      </c>
      <c r="C15" s="62">
        <v>74.9</v>
      </c>
      <c r="D15" s="62">
        <v>77.5</v>
      </c>
      <c r="E15" s="46">
        <f t="shared" si="0"/>
        <v>103.47129506008011</v>
      </c>
      <c r="F15" s="7"/>
    </row>
    <row r="16" spans="1:6" ht="112.5" customHeight="1">
      <c r="A16" s="34" t="s">
        <v>226</v>
      </c>
      <c r="B16" s="78" t="s">
        <v>230</v>
      </c>
      <c r="C16" s="62">
        <v>2</v>
      </c>
      <c r="D16" s="62">
        <v>1.3</v>
      </c>
      <c r="E16" s="46">
        <f t="shared" si="0"/>
        <v>65</v>
      </c>
      <c r="F16" s="7"/>
    </row>
    <row r="17" spans="1:6" ht="130.5" customHeight="1">
      <c r="A17" s="34" t="s">
        <v>227</v>
      </c>
      <c r="B17" s="50" t="s">
        <v>231</v>
      </c>
      <c r="C17" s="62">
        <v>168.6</v>
      </c>
      <c r="D17" s="62">
        <v>161.2</v>
      </c>
      <c r="E17" s="46">
        <f t="shared" si="0"/>
        <v>95.6109134045077</v>
      </c>
      <c r="F17" s="7"/>
    </row>
    <row r="18" spans="1:6" ht="123.75" customHeight="1">
      <c r="A18" s="34" t="s">
        <v>228</v>
      </c>
      <c r="B18" s="50" t="s">
        <v>232</v>
      </c>
      <c r="C18" s="62">
        <v>2.3</v>
      </c>
      <c r="D18" s="62">
        <v>-12.2</v>
      </c>
      <c r="E18" s="46">
        <f t="shared" si="0"/>
        <v>-530.4347826086957</v>
      </c>
      <c r="F18" s="7"/>
    </row>
    <row r="19" spans="1:6" ht="19.5" customHeight="1">
      <c r="A19" s="21" t="s">
        <v>3</v>
      </c>
      <c r="B19" s="24" t="s">
        <v>63</v>
      </c>
      <c r="C19" s="23">
        <f>C20</f>
        <v>45</v>
      </c>
      <c r="D19" s="23">
        <f>D20</f>
        <v>99</v>
      </c>
      <c r="E19" s="23">
        <f t="shared" si="0"/>
        <v>220.00000000000003</v>
      </c>
      <c r="F19" s="6"/>
    </row>
    <row r="20" spans="1:6" ht="32.25" customHeight="1">
      <c r="A20" s="20" t="s">
        <v>5</v>
      </c>
      <c r="B20" s="25" t="s">
        <v>6</v>
      </c>
      <c r="C20" s="26">
        <v>45</v>
      </c>
      <c r="D20" s="26">
        <v>99</v>
      </c>
      <c r="E20" s="46">
        <f t="shared" si="0"/>
        <v>220.00000000000003</v>
      </c>
      <c r="F20" s="4"/>
    </row>
    <row r="21" spans="1:6" ht="21.75" customHeight="1">
      <c r="A21" s="21" t="s">
        <v>7</v>
      </c>
      <c r="B21" s="24" t="s">
        <v>66</v>
      </c>
      <c r="C21" s="23">
        <f>C22+C23</f>
        <v>631</v>
      </c>
      <c r="D21" s="23">
        <f>D22+D23</f>
        <v>12.4</v>
      </c>
      <c r="E21" s="23">
        <f t="shared" si="0"/>
        <v>1.9651347068145801</v>
      </c>
      <c r="F21" s="4"/>
    </row>
    <row r="22" spans="1:6" ht="30" customHeight="1">
      <c r="A22" s="20" t="s">
        <v>9</v>
      </c>
      <c r="B22" s="25" t="s">
        <v>68</v>
      </c>
      <c r="C22" s="26">
        <v>16</v>
      </c>
      <c r="D22" s="26">
        <v>0.5</v>
      </c>
      <c r="E22" s="26">
        <f t="shared" si="0"/>
        <v>3.125</v>
      </c>
      <c r="F22" s="4"/>
    </row>
    <row r="23" spans="1:6" ht="24.75" customHeight="1">
      <c r="A23" s="20" t="s">
        <v>117</v>
      </c>
      <c r="B23" s="25" t="s">
        <v>70</v>
      </c>
      <c r="C23" s="26">
        <v>615</v>
      </c>
      <c r="D23" s="26">
        <v>11.9</v>
      </c>
      <c r="E23" s="26">
        <f t="shared" si="0"/>
        <v>1.9349593495934962</v>
      </c>
      <c r="F23" s="6"/>
    </row>
    <row r="24" spans="1:6" ht="65.25" customHeight="1">
      <c r="A24" s="21" t="s">
        <v>146</v>
      </c>
      <c r="B24" s="24" t="s">
        <v>94</v>
      </c>
      <c r="C24" s="23"/>
      <c r="D24" s="23">
        <v>0</v>
      </c>
      <c r="E24" s="23"/>
      <c r="F24" s="6"/>
    </row>
    <row r="25" spans="1:6" ht="66.75" customHeight="1">
      <c r="A25" s="21" t="s">
        <v>13</v>
      </c>
      <c r="B25" s="24" t="s">
        <v>72</v>
      </c>
      <c r="C25" s="23">
        <f>C26</f>
        <v>0</v>
      </c>
      <c r="D25" s="23">
        <f>D26</f>
        <v>7.9</v>
      </c>
      <c r="E25" s="23"/>
      <c r="F25" s="4"/>
    </row>
    <row r="26" spans="1:6" ht="179.25" customHeight="1">
      <c r="A26" s="20" t="s">
        <v>104</v>
      </c>
      <c r="B26" s="25" t="s">
        <v>55</v>
      </c>
      <c r="C26" s="26">
        <f>C27</f>
        <v>0</v>
      </c>
      <c r="D26" s="26">
        <f>D27</f>
        <v>7.9</v>
      </c>
      <c r="E26" s="26"/>
      <c r="F26" s="4"/>
    </row>
    <row r="27" spans="1:6" ht="131.25" customHeight="1">
      <c r="A27" s="20" t="s">
        <v>196</v>
      </c>
      <c r="B27" s="25" t="s">
        <v>292</v>
      </c>
      <c r="C27" s="26"/>
      <c r="D27" s="26">
        <v>7.9</v>
      </c>
      <c r="E27" s="26"/>
      <c r="F27" s="4"/>
    </row>
    <row r="28" spans="1:6" ht="53.25" customHeight="1">
      <c r="A28" s="21" t="s">
        <v>76</v>
      </c>
      <c r="B28" s="24" t="s">
        <v>77</v>
      </c>
      <c r="C28" s="23">
        <f>C29</f>
        <v>0</v>
      </c>
      <c r="D28" s="23">
        <f>D29</f>
        <v>0</v>
      </c>
      <c r="E28" s="46"/>
      <c r="F28" s="4"/>
    </row>
    <row r="29" spans="1:6" ht="87.75" customHeight="1">
      <c r="A29" s="20" t="s">
        <v>180</v>
      </c>
      <c r="B29" s="25" t="s">
        <v>78</v>
      </c>
      <c r="C29" s="26"/>
      <c r="D29" s="34"/>
      <c r="E29" s="46"/>
      <c r="F29" s="4"/>
    </row>
    <row r="30" spans="1:6" ht="42.75" customHeight="1">
      <c r="A30" s="21" t="s">
        <v>205</v>
      </c>
      <c r="B30" s="24" t="s">
        <v>201</v>
      </c>
      <c r="C30" s="23">
        <f>C31</f>
        <v>0</v>
      </c>
      <c r="D30" s="23">
        <f>D31</f>
        <v>3</v>
      </c>
      <c r="E30" s="33"/>
      <c r="F30" s="4"/>
    </row>
    <row r="31" spans="1:6" ht="83.25" customHeight="1">
      <c r="A31" s="20" t="s">
        <v>206</v>
      </c>
      <c r="B31" s="25" t="s">
        <v>207</v>
      </c>
      <c r="C31" s="26"/>
      <c r="D31" s="34">
        <v>3</v>
      </c>
      <c r="E31" s="46"/>
      <c r="F31" s="4"/>
    </row>
    <row r="32" spans="1:6" ht="40.5" customHeight="1">
      <c r="A32" s="38" t="s">
        <v>144</v>
      </c>
      <c r="B32" s="24" t="s">
        <v>92</v>
      </c>
      <c r="C32" s="23">
        <f>C33</f>
        <v>0</v>
      </c>
      <c r="D32" s="21">
        <f>D33</f>
        <v>0</v>
      </c>
      <c r="E32" s="33"/>
      <c r="F32" s="4"/>
    </row>
    <row r="33" spans="1:6" ht="34.5" customHeight="1">
      <c r="A33" s="51" t="s">
        <v>145</v>
      </c>
      <c r="B33" s="28" t="s">
        <v>93</v>
      </c>
      <c r="C33" s="26"/>
      <c r="D33" s="34"/>
      <c r="E33" s="46"/>
      <c r="F33" s="4"/>
    </row>
    <row r="34" spans="1:6" ht="20.25" customHeight="1">
      <c r="A34" s="21"/>
      <c r="B34" s="24" t="s">
        <v>79</v>
      </c>
      <c r="C34" s="23">
        <f>C12+C19+C21+C25+C28+C30+C32+C14</f>
        <v>1083.8</v>
      </c>
      <c r="D34" s="23">
        <f>D12+D19+D21+D25+D28+D30+D32+D14</f>
        <v>447.70000000000005</v>
      </c>
      <c r="E34" s="23">
        <f t="shared" si="0"/>
        <v>41.308359475918074</v>
      </c>
      <c r="F34" s="8"/>
    </row>
    <row r="35" spans="1:6" ht="23.25" customHeight="1">
      <c r="A35" s="21" t="s">
        <v>80</v>
      </c>
      <c r="B35" s="24" t="s">
        <v>81</v>
      </c>
      <c r="C35" s="23">
        <f>C36+C38+C41+C44+C47</f>
        <v>3518.8</v>
      </c>
      <c r="D35" s="23">
        <f>D36+D38+D41+D44+D47</f>
        <v>1314.2</v>
      </c>
      <c r="E35" s="23">
        <f t="shared" si="0"/>
        <v>37.34795953165852</v>
      </c>
      <c r="F35" s="8"/>
    </row>
    <row r="36" spans="1:6" ht="52.5" customHeight="1">
      <c r="A36" s="21" t="s">
        <v>35</v>
      </c>
      <c r="B36" s="24" t="s">
        <v>82</v>
      </c>
      <c r="C36" s="23">
        <f>C37</f>
        <v>896</v>
      </c>
      <c r="D36" s="23">
        <f>D37</f>
        <v>373.3</v>
      </c>
      <c r="E36" s="23">
        <f t="shared" si="0"/>
        <v>41.66294642857143</v>
      </c>
      <c r="F36" s="8"/>
    </row>
    <row r="37" spans="1:6" ht="54" customHeight="1">
      <c r="A37" s="20" t="s">
        <v>14</v>
      </c>
      <c r="B37" s="25" t="s">
        <v>83</v>
      </c>
      <c r="C37" s="26">
        <v>896</v>
      </c>
      <c r="D37" s="26">
        <v>373.3</v>
      </c>
      <c r="E37" s="26">
        <f t="shared" si="0"/>
        <v>41.66294642857143</v>
      </c>
      <c r="F37" s="8"/>
    </row>
    <row r="38" spans="1:6" ht="47.25">
      <c r="A38" s="21" t="s">
        <v>176</v>
      </c>
      <c r="B38" s="49" t="s">
        <v>241</v>
      </c>
      <c r="C38" s="23">
        <f>C39+C40</f>
        <v>2134</v>
      </c>
      <c r="D38" s="23">
        <f>D39+D40</f>
        <v>889.2</v>
      </c>
      <c r="E38" s="23">
        <f t="shared" si="0"/>
        <v>41.66822867853796</v>
      </c>
      <c r="F38" s="6"/>
    </row>
    <row r="39" spans="1:6" ht="31.5">
      <c r="A39" s="20" t="s">
        <v>84</v>
      </c>
      <c r="B39" s="25" t="s">
        <v>212</v>
      </c>
      <c r="C39" s="26">
        <v>2134</v>
      </c>
      <c r="D39" s="26">
        <v>889.2</v>
      </c>
      <c r="E39" s="26">
        <f t="shared" si="0"/>
        <v>41.66822867853796</v>
      </c>
      <c r="F39" s="6"/>
    </row>
    <row r="40" spans="1:6" ht="63">
      <c r="A40" s="34" t="s">
        <v>84</v>
      </c>
      <c r="B40" s="71" t="s">
        <v>210</v>
      </c>
      <c r="C40" s="26"/>
      <c r="D40" s="26"/>
      <c r="E40" s="26"/>
      <c r="F40" s="6"/>
    </row>
    <row r="41" spans="1:6" ht="47.25">
      <c r="A41" s="21" t="s">
        <v>50</v>
      </c>
      <c r="B41" s="24" t="s">
        <v>86</v>
      </c>
      <c r="C41" s="23">
        <f>C42+C43</f>
        <v>61.8</v>
      </c>
      <c r="D41" s="23">
        <f>D42+D43</f>
        <v>51.699999999999996</v>
      </c>
      <c r="E41" s="23">
        <f t="shared" si="0"/>
        <v>83.65695792880258</v>
      </c>
      <c r="F41" s="6"/>
    </row>
    <row r="42" spans="1:6" ht="78.75">
      <c r="A42" s="20" t="s">
        <v>54</v>
      </c>
      <c r="B42" s="25" t="s">
        <v>87</v>
      </c>
      <c r="C42" s="26">
        <v>59.3</v>
      </c>
      <c r="D42" s="26">
        <v>50.4</v>
      </c>
      <c r="E42" s="26">
        <f t="shared" si="0"/>
        <v>84.99156829679595</v>
      </c>
      <c r="F42" s="6"/>
    </row>
    <row r="43" spans="1:6" ht="54" customHeight="1">
      <c r="A43" s="20" t="s">
        <v>89</v>
      </c>
      <c r="B43" s="25" t="s">
        <v>118</v>
      </c>
      <c r="C43" s="26">
        <v>2.5</v>
      </c>
      <c r="D43" s="26">
        <v>1.3</v>
      </c>
      <c r="E43" s="26">
        <f t="shared" si="0"/>
        <v>52</v>
      </c>
      <c r="F43" s="6"/>
    </row>
    <row r="44" spans="1:6" ht="37.5" customHeight="1">
      <c r="A44" s="21" t="s">
        <v>156</v>
      </c>
      <c r="B44" s="24" t="s">
        <v>48</v>
      </c>
      <c r="C44" s="23">
        <f>C46+C45</f>
        <v>427</v>
      </c>
      <c r="D44" s="23">
        <f>D46+D45</f>
        <v>0</v>
      </c>
      <c r="E44" s="23"/>
      <c r="F44" s="6"/>
    </row>
    <row r="45" spans="1:6" ht="99.75" customHeight="1">
      <c r="A45" s="52" t="s">
        <v>177</v>
      </c>
      <c r="B45" s="30" t="s">
        <v>178</v>
      </c>
      <c r="C45" s="23"/>
      <c r="D45" s="26"/>
      <c r="E45" s="23"/>
      <c r="F45" s="6"/>
    </row>
    <row r="46" spans="1:6" ht="51.75" customHeight="1">
      <c r="A46" s="20" t="s">
        <v>157</v>
      </c>
      <c r="B46" s="25" t="s">
        <v>108</v>
      </c>
      <c r="C46" s="26">
        <v>427</v>
      </c>
      <c r="D46" s="26"/>
      <c r="E46" s="26">
        <f t="shared" si="0"/>
        <v>0</v>
      </c>
      <c r="F46" s="6"/>
    </row>
    <row r="47" spans="1:6" ht="88.5" customHeight="1">
      <c r="A47" s="21" t="s">
        <v>152</v>
      </c>
      <c r="B47" s="29" t="s">
        <v>153</v>
      </c>
      <c r="C47" s="23"/>
      <c r="D47" s="23"/>
      <c r="E47" s="33"/>
      <c r="F47" s="6"/>
    </row>
    <row r="48" spans="1:6" ht="21" customHeight="1">
      <c r="A48" s="24"/>
      <c r="B48" s="24" t="s">
        <v>106</v>
      </c>
      <c r="C48" s="23">
        <f>C34+C35</f>
        <v>4602.6</v>
      </c>
      <c r="D48" s="23">
        <f>D34+D35</f>
        <v>1761.9</v>
      </c>
      <c r="E48" s="23">
        <f t="shared" si="0"/>
        <v>38.280537087733016</v>
      </c>
      <c r="F48" s="6"/>
    </row>
    <row r="49" spans="1:6" ht="23.25" customHeight="1">
      <c r="A49" s="93" t="s">
        <v>95</v>
      </c>
      <c r="B49" s="94"/>
      <c r="C49" s="94"/>
      <c r="D49" s="94"/>
      <c r="E49" s="95"/>
      <c r="F49" s="6"/>
    </row>
    <row r="50" spans="1:5" ht="18.75" customHeight="1">
      <c r="A50" s="21" t="s">
        <v>15</v>
      </c>
      <c r="B50" s="24" t="s">
        <v>16</v>
      </c>
      <c r="C50" s="21">
        <f>SUM(C51:C54)</f>
        <v>2179.5</v>
      </c>
      <c r="D50" s="21">
        <f>SUM(D51:D54)</f>
        <v>1016.3</v>
      </c>
      <c r="E50" s="23">
        <f aca="true" t="shared" si="1" ref="E50:E74">D50/C50*100</f>
        <v>46.62996100022941</v>
      </c>
    </row>
    <row r="51" spans="1:5" ht="70.5" customHeight="1">
      <c r="A51" s="20" t="s">
        <v>17</v>
      </c>
      <c r="B51" s="25" t="s">
        <v>56</v>
      </c>
      <c r="C51" s="20">
        <v>645</v>
      </c>
      <c r="D51" s="20">
        <v>272.4</v>
      </c>
      <c r="E51" s="26">
        <f t="shared" si="1"/>
        <v>42.23255813953488</v>
      </c>
    </row>
    <row r="52" spans="1:5" ht="96" customHeight="1">
      <c r="A52" s="20" t="s">
        <v>18</v>
      </c>
      <c r="B52" s="25" t="s">
        <v>164</v>
      </c>
      <c r="C52" s="20">
        <v>1438.5</v>
      </c>
      <c r="D52" s="20">
        <v>692.6</v>
      </c>
      <c r="E52" s="26">
        <f t="shared" si="1"/>
        <v>48.14737573861662</v>
      </c>
    </row>
    <row r="53" spans="1:5" ht="24" customHeight="1">
      <c r="A53" s="20" t="s">
        <v>158</v>
      </c>
      <c r="B53" s="25" t="s">
        <v>139</v>
      </c>
      <c r="C53" s="20">
        <v>2.6</v>
      </c>
      <c r="D53" s="20"/>
      <c r="E53" s="26">
        <f t="shared" si="1"/>
        <v>0</v>
      </c>
    </row>
    <row r="54" spans="1:5" ht="41.25" customHeight="1">
      <c r="A54" s="20" t="s">
        <v>159</v>
      </c>
      <c r="B54" s="25" t="s">
        <v>140</v>
      </c>
      <c r="C54" s="20">
        <v>93.4</v>
      </c>
      <c r="D54" s="20">
        <v>51.3</v>
      </c>
      <c r="E54" s="26">
        <f t="shared" si="1"/>
        <v>54.92505353319057</v>
      </c>
    </row>
    <row r="55" spans="1:5" ht="24" customHeight="1">
      <c r="A55" s="21" t="s">
        <v>19</v>
      </c>
      <c r="B55" s="24" t="s">
        <v>20</v>
      </c>
      <c r="C55" s="21">
        <f>C56</f>
        <v>59.3</v>
      </c>
      <c r="D55" s="21">
        <f>D56</f>
        <v>28.9</v>
      </c>
      <c r="E55" s="23">
        <f t="shared" si="1"/>
        <v>48.735244519392914</v>
      </c>
    </row>
    <row r="56" spans="1:5" ht="33.75" customHeight="1">
      <c r="A56" s="20" t="s">
        <v>42</v>
      </c>
      <c r="B56" s="25" t="s">
        <v>43</v>
      </c>
      <c r="C56" s="81">
        <v>59.3</v>
      </c>
      <c r="D56" s="81">
        <v>28.9</v>
      </c>
      <c r="E56" s="26">
        <f t="shared" si="1"/>
        <v>48.735244519392914</v>
      </c>
    </row>
    <row r="57" spans="1:5" ht="47.25">
      <c r="A57" s="21" t="s">
        <v>21</v>
      </c>
      <c r="B57" s="24" t="s">
        <v>186</v>
      </c>
      <c r="C57" s="21">
        <f>C58+C59</f>
        <v>40</v>
      </c>
      <c r="D57" s="21">
        <f>D58+D59</f>
        <v>2.1</v>
      </c>
      <c r="E57" s="23">
        <f t="shared" si="1"/>
        <v>5.250000000000001</v>
      </c>
    </row>
    <row r="58" spans="1:5" ht="75" customHeight="1">
      <c r="A58" s="20" t="s">
        <v>22</v>
      </c>
      <c r="B58" s="80" t="s">
        <v>141</v>
      </c>
      <c r="C58" s="20">
        <v>30</v>
      </c>
      <c r="D58" s="20"/>
      <c r="E58" s="26">
        <f t="shared" si="1"/>
        <v>0</v>
      </c>
    </row>
    <row r="59" spans="1:5" ht="37.5" customHeight="1">
      <c r="A59" s="20" t="s">
        <v>115</v>
      </c>
      <c r="B59" s="25" t="s">
        <v>187</v>
      </c>
      <c r="C59" s="20">
        <v>10</v>
      </c>
      <c r="D59" s="20">
        <v>2.1</v>
      </c>
      <c r="E59" s="26">
        <f t="shared" si="1"/>
        <v>21.000000000000004</v>
      </c>
    </row>
    <row r="60" spans="1:5" ht="24" customHeight="1">
      <c r="A60" s="21" t="s">
        <v>37</v>
      </c>
      <c r="B60" s="24" t="s">
        <v>38</v>
      </c>
      <c r="C60" s="21">
        <f>C61</f>
        <v>887.3</v>
      </c>
      <c r="D60" s="21">
        <f>D61</f>
        <v>0</v>
      </c>
      <c r="E60" s="23">
        <f t="shared" si="1"/>
        <v>0</v>
      </c>
    </row>
    <row r="61" spans="1:5" ht="34.5" customHeight="1">
      <c r="A61" s="20" t="s">
        <v>175</v>
      </c>
      <c r="B61" s="25" t="s">
        <v>237</v>
      </c>
      <c r="C61" s="20">
        <v>887.3</v>
      </c>
      <c r="D61" s="20"/>
      <c r="E61" s="26">
        <f t="shared" si="1"/>
        <v>0</v>
      </c>
    </row>
    <row r="62" spans="1:5" ht="39" customHeight="1">
      <c r="A62" s="21" t="s">
        <v>23</v>
      </c>
      <c r="B62" s="24" t="s">
        <v>24</v>
      </c>
      <c r="C62" s="21">
        <f>SUM(C63:C63)</f>
        <v>250</v>
      </c>
      <c r="D62" s="21">
        <f>SUM(D63:D63)</f>
        <v>59.1</v>
      </c>
      <c r="E62" s="23">
        <f t="shared" si="1"/>
        <v>23.64</v>
      </c>
    </row>
    <row r="63" spans="1:5" ht="25.5" customHeight="1">
      <c r="A63" s="20" t="s">
        <v>44</v>
      </c>
      <c r="B63" s="25" t="s">
        <v>34</v>
      </c>
      <c r="C63" s="20">
        <v>250</v>
      </c>
      <c r="D63" s="20">
        <v>59.1</v>
      </c>
      <c r="E63" s="26">
        <f t="shared" si="1"/>
        <v>23.64</v>
      </c>
    </row>
    <row r="64" spans="1:5" ht="27" customHeight="1">
      <c r="A64" s="21" t="s">
        <v>26</v>
      </c>
      <c r="B64" s="24" t="s">
        <v>27</v>
      </c>
      <c r="C64" s="21">
        <f>C65</f>
        <v>20</v>
      </c>
      <c r="D64" s="21">
        <f>D65</f>
        <v>4</v>
      </c>
      <c r="E64" s="23">
        <f t="shared" si="1"/>
        <v>20</v>
      </c>
    </row>
    <row r="65" spans="1:5" ht="37.5" customHeight="1">
      <c r="A65" s="20" t="s">
        <v>32</v>
      </c>
      <c r="B65" s="25" t="s">
        <v>45</v>
      </c>
      <c r="C65" s="20">
        <v>20</v>
      </c>
      <c r="D65" s="20">
        <v>4</v>
      </c>
      <c r="E65" s="26">
        <f t="shared" si="1"/>
        <v>20</v>
      </c>
    </row>
    <row r="66" spans="1:5" ht="38.25" customHeight="1">
      <c r="A66" s="21" t="s">
        <v>28</v>
      </c>
      <c r="B66" s="24" t="s">
        <v>204</v>
      </c>
      <c r="C66" s="21">
        <f>C67</f>
        <v>1339.8</v>
      </c>
      <c r="D66" s="21">
        <f>D67</f>
        <v>673.3</v>
      </c>
      <c r="E66" s="23">
        <f t="shared" si="1"/>
        <v>50.25376921928646</v>
      </c>
    </row>
    <row r="67" spans="1:5" ht="27" customHeight="1">
      <c r="A67" s="20" t="s">
        <v>29</v>
      </c>
      <c r="B67" s="25" t="s">
        <v>30</v>
      </c>
      <c r="C67" s="20">
        <v>1339.8</v>
      </c>
      <c r="D67" s="20">
        <v>673.3</v>
      </c>
      <c r="E67" s="26">
        <f t="shared" si="1"/>
        <v>50.25376921928646</v>
      </c>
    </row>
    <row r="68" spans="1:5" ht="21.75" customHeight="1">
      <c r="A68" s="21">
        <v>1000</v>
      </c>
      <c r="B68" s="24" t="s">
        <v>46</v>
      </c>
      <c r="C68" s="21">
        <f>C69</f>
        <v>24</v>
      </c>
      <c r="D68" s="21">
        <f>D69</f>
        <v>12</v>
      </c>
      <c r="E68" s="23">
        <f t="shared" si="1"/>
        <v>50</v>
      </c>
    </row>
    <row r="69" spans="1:5" ht="27" customHeight="1">
      <c r="A69" s="20">
        <v>1001</v>
      </c>
      <c r="B69" s="25" t="s">
        <v>138</v>
      </c>
      <c r="C69" s="81">
        <v>24</v>
      </c>
      <c r="D69" s="81">
        <v>12</v>
      </c>
      <c r="E69" s="26">
        <f t="shared" si="1"/>
        <v>50</v>
      </c>
    </row>
    <row r="70" spans="1:5" ht="21.75" customHeight="1">
      <c r="A70" s="21">
        <v>1100</v>
      </c>
      <c r="B70" s="24" t="s">
        <v>60</v>
      </c>
      <c r="C70" s="21">
        <f>C71</f>
        <v>20</v>
      </c>
      <c r="D70" s="21">
        <f>D71</f>
        <v>0</v>
      </c>
      <c r="E70" s="23">
        <f t="shared" si="1"/>
        <v>0</v>
      </c>
    </row>
    <row r="71" spans="1:5" ht="21.75" customHeight="1">
      <c r="A71" s="20">
        <v>1101</v>
      </c>
      <c r="B71" s="25" t="s">
        <v>161</v>
      </c>
      <c r="C71" s="20">
        <v>20</v>
      </c>
      <c r="D71" s="20"/>
      <c r="E71" s="26">
        <f t="shared" si="1"/>
        <v>0</v>
      </c>
    </row>
    <row r="72" spans="1:5" ht="21" customHeight="1">
      <c r="A72" s="21">
        <v>1200</v>
      </c>
      <c r="B72" s="24" t="s">
        <v>162</v>
      </c>
      <c r="C72" s="21">
        <f>C73</f>
        <v>10</v>
      </c>
      <c r="D72" s="21">
        <f>D73</f>
        <v>5.4</v>
      </c>
      <c r="E72" s="23">
        <f t="shared" si="1"/>
        <v>54</v>
      </c>
    </row>
    <row r="73" spans="1:5" ht="21.75" customHeight="1">
      <c r="A73" s="20">
        <v>1202</v>
      </c>
      <c r="B73" s="25" t="s">
        <v>163</v>
      </c>
      <c r="C73" s="20">
        <v>10</v>
      </c>
      <c r="D73" s="20">
        <v>5.4</v>
      </c>
      <c r="E73" s="26">
        <f t="shared" si="1"/>
        <v>54</v>
      </c>
    </row>
    <row r="74" spans="1:5" ht="28.5" customHeight="1">
      <c r="A74" s="20"/>
      <c r="B74" s="21" t="s">
        <v>31</v>
      </c>
      <c r="C74" s="21">
        <f>C72+C70+C66+C64+C62+C60+C57+C55+C50+C68</f>
        <v>4829.9</v>
      </c>
      <c r="D74" s="21">
        <f>D72+D70+D66+D64+D62+D60+D57+D55+D50+D68</f>
        <v>1801.1</v>
      </c>
      <c r="E74" s="23">
        <f t="shared" si="1"/>
        <v>37.29062713513737</v>
      </c>
    </row>
    <row r="75" spans="1:5" ht="47.25">
      <c r="A75" s="21" t="s">
        <v>98</v>
      </c>
      <c r="B75" s="31" t="s">
        <v>100</v>
      </c>
      <c r="C75" s="32">
        <f>C48-C74</f>
        <v>-227.29999999999927</v>
      </c>
      <c r="D75" s="32">
        <f>D48-D74</f>
        <v>-39.19999999999982</v>
      </c>
      <c r="E75" s="33"/>
    </row>
    <row r="76" spans="1:5" ht="31.5">
      <c r="A76" s="21" t="s">
        <v>99</v>
      </c>
      <c r="B76" s="31" t="s">
        <v>101</v>
      </c>
      <c r="C76" s="32">
        <f>-C75</f>
        <v>227.29999999999927</v>
      </c>
      <c r="D76" s="32">
        <f>-D75</f>
        <v>39.19999999999982</v>
      </c>
      <c r="E76" s="33"/>
    </row>
    <row r="77" spans="1:5" ht="24" customHeight="1">
      <c r="A77" s="34"/>
      <c r="B77" s="31" t="s">
        <v>102</v>
      </c>
      <c r="C77" s="32">
        <f>C76</f>
        <v>227.29999999999927</v>
      </c>
      <c r="D77" s="32">
        <f>D76</f>
        <v>39.19999999999982</v>
      </c>
      <c r="E77" s="33"/>
    </row>
  </sheetData>
  <sheetProtection/>
  <mergeCells count="5">
    <mergeCell ref="C1:E1"/>
    <mergeCell ref="A6:E6"/>
    <mergeCell ref="A7:E7"/>
    <mergeCell ref="A49:E49"/>
    <mergeCell ref="C3:E3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="86" zoomScaleNormal="86" zoomScalePageLayoutView="0" workbookViewId="0" topLeftCell="A70">
      <selection activeCell="I74" sqref="I74"/>
    </sheetView>
  </sheetViews>
  <sheetFormatPr defaultColWidth="9.00390625" defaultRowHeight="12.75"/>
  <cols>
    <col min="1" max="1" width="28.875" style="0" customWidth="1"/>
    <col min="2" max="2" width="35.375" style="0" customWidth="1"/>
    <col min="3" max="3" width="10.875" style="0" customWidth="1"/>
    <col min="4" max="4" width="12.125" style="0" customWidth="1"/>
    <col min="5" max="5" width="9.125" style="0" customWidth="1"/>
  </cols>
  <sheetData>
    <row r="1" spans="1:5" ht="15.75">
      <c r="A1" s="19"/>
      <c r="B1" s="19"/>
      <c r="C1" s="105" t="s">
        <v>97</v>
      </c>
      <c r="D1" s="105"/>
      <c r="E1" s="105"/>
    </row>
    <row r="2" spans="1:5" ht="15">
      <c r="A2" s="19"/>
      <c r="B2" s="19"/>
      <c r="C2" s="19"/>
      <c r="D2" s="19"/>
      <c r="E2" s="19"/>
    </row>
    <row r="3" spans="1:5" ht="15">
      <c r="A3" s="19"/>
      <c r="B3" s="19"/>
      <c r="C3" s="101" t="s">
        <v>96</v>
      </c>
      <c r="D3" s="101"/>
      <c r="E3" s="101"/>
    </row>
    <row r="4" spans="1:5" ht="15">
      <c r="A4" s="19"/>
      <c r="B4" s="19"/>
      <c r="C4" s="19"/>
      <c r="D4" s="19"/>
      <c r="E4" s="19"/>
    </row>
    <row r="5" spans="1:5" ht="15">
      <c r="A5" s="19"/>
      <c r="B5" s="19"/>
      <c r="C5" s="19"/>
      <c r="D5" s="19"/>
      <c r="E5" s="19"/>
    </row>
    <row r="6" spans="1:5" ht="15.75">
      <c r="A6" s="100" t="s">
        <v>127</v>
      </c>
      <c r="B6" s="100"/>
      <c r="C6" s="100"/>
      <c r="D6" s="100"/>
      <c r="E6" s="100"/>
    </row>
    <row r="7" spans="1:5" ht="15.75">
      <c r="A7" s="91" t="s">
        <v>291</v>
      </c>
      <c r="B7" s="91"/>
      <c r="C7" s="91"/>
      <c r="D7" s="91"/>
      <c r="E7" s="91"/>
    </row>
    <row r="8" spans="1:5" ht="15.75">
      <c r="A8" s="19"/>
      <c r="B8" s="19"/>
      <c r="C8" s="19"/>
      <c r="D8" s="19"/>
      <c r="E8" s="35" t="s">
        <v>114</v>
      </c>
    </row>
    <row r="9" spans="1:5" ht="59.2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</row>
    <row r="10" spans="1:5" ht="33" customHeight="1">
      <c r="A10" s="21" t="s">
        <v>39</v>
      </c>
      <c r="B10" s="38" t="s">
        <v>143</v>
      </c>
      <c r="C10" s="23">
        <f>C32</f>
        <v>1150.1</v>
      </c>
      <c r="D10" s="23">
        <f>D32</f>
        <v>352.79999999999995</v>
      </c>
      <c r="E10" s="23">
        <f aca="true" t="shared" si="0" ref="E10:E17">D10/C10*100</f>
        <v>30.675593426658548</v>
      </c>
    </row>
    <row r="11" spans="1:5" ht="22.5" customHeight="1">
      <c r="A11" s="21" t="s">
        <v>0</v>
      </c>
      <c r="B11" s="24" t="s">
        <v>121</v>
      </c>
      <c r="C11" s="23">
        <f>C12</f>
        <v>252</v>
      </c>
      <c r="D11" s="23">
        <f>D12</f>
        <v>101.5</v>
      </c>
      <c r="E11" s="23">
        <f t="shared" si="0"/>
        <v>40.27777777777778</v>
      </c>
    </row>
    <row r="12" spans="1:5" ht="23.25" customHeight="1">
      <c r="A12" s="28" t="s">
        <v>1</v>
      </c>
      <c r="B12" s="25" t="s">
        <v>2</v>
      </c>
      <c r="C12" s="26">
        <v>252</v>
      </c>
      <c r="D12" s="26">
        <v>101.5</v>
      </c>
      <c r="E12" s="26">
        <f t="shared" si="0"/>
        <v>40.27777777777778</v>
      </c>
    </row>
    <row r="13" spans="1:5" ht="32.25" customHeight="1">
      <c r="A13" s="21" t="s">
        <v>223</v>
      </c>
      <c r="B13" s="24" t="s">
        <v>224</v>
      </c>
      <c r="C13" s="23">
        <f>C14+C15+C16+C17</f>
        <v>157.8</v>
      </c>
      <c r="D13" s="23">
        <f>D14+D15+D16+D17</f>
        <v>145</v>
      </c>
      <c r="E13" s="33">
        <f t="shared" si="0"/>
        <v>91.88846641318123</v>
      </c>
    </row>
    <row r="14" spans="1:5" ht="129.75" customHeight="1">
      <c r="A14" s="34" t="s">
        <v>225</v>
      </c>
      <c r="B14" s="77" t="s">
        <v>229</v>
      </c>
      <c r="C14" s="62">
        <v>47.7</v>
      </c>
      <c r="D14" s="62">
        <v>49.3</v>
      </c>
      <c r="E14" s="46">
        <f t="shared" si="0"/>
        <v>103.35429769392033</v>
      </c>
    </row>
    <row r="15" spans="1:5" ht="93" customHeight="1">
      <c r="A15" s="34" t="s">
        <v>226</v>
      </c>
      <c r="B15" s="78" t="s">
        <v>230</v>
      </c>
      <c r="C15" s="62">
        <v>1.3</v>
      </c>
      <c r="D15" s="62">
        <v>0.8</v>
      </c>
      <c r="E15" s="46">
        <f t="shared" si="0"/>
        <v>61.53846153846154</v>
      </c>
    </row>
    <row r="16" spans="1:5" ht="146.25" customHeight="1">
      <c r="A16" s="34" t="s">
        <v>227</v>
      </c>
      <c r="B16" s="50" t="s">
        <v>231</v>
      </c>
      <c r="C16" s="62">
        <v>107.3</v>
      </c>
      <c r="D16" s="62">
        <v>102.6</v>
      </c>
      <c r="E16" s="46">
        <f t="shared" si="0"/>
        <v>95.61975768872321</v>
      </c>
    </row>
    <row r="17" spans="1:5" ht="126.75" customHeight="1">
      <c r="A17" s="34" t="s">
        <v>228</v>
      </c>
      <c r="B17" s="50" t="s">
        <v>232</v>
      </c>
      <c r="C17" s="62">
        <v>1.5</v>
      </c>
      <c r="D17" s="62">
        <v>-7.7</v>
      </c>
      <c r="E17" s="46">
        <f t="shared" si="0"/>
        <v>-513.3333333333334</v>
      </c>
    </row>
    <row r="18" spans="1:5" ht="23.25" customHeight="1">
      <c r="A18" s="83" t="s">
        <v>3</v>
      </c>
      <c r="B18" s="83" t="s">
        <v>63</v>
      </c>
      <c r="C18" s="53">
        <f>C19</f>
        <v>0</v>
      </c>
      <c r="D18" s="21">
        <f>D19</f>
        <v>15.6</v>
      </c>
      <c r="E18" s="69"/>
    </row>
    <row r="19" spans="1:5" ht="33.75" customHeight="1">
      <c r="A19" s="74" t="s">
        <v>215</v>
      </c>
      <c r="B19" s="74" t="s">
        <v>6</v>
      </c>
      <c r="C19" s="20"/>
      <c r="D19" s="26">
        <v>15.6</v>
      </c>
      <c r="E19" s="26"/>
    </row>
    <row r="20" spans="1:5" ht="22.5" customHeight="1">
      <c r="A20" s="66" t="s">
        <v>7</v>
      </c>
      <c r="B20" s="75" t="s">
        <v>122</v>
      </c>
      <c r="C20" s="69">
        <f>C21+C22</f>
        <v>740.3</v>
      </c>
      <c r="D20" s="69">
        <f>D21+D22</f>
        <v>13.600000000000001</v>
      </c>
      <c r="E20" s="69">
        <f aca="true" t="shared" si="1" ref="E20:E46">D20/C20*100</f>
        <v>1.8370930703768744</v>
      </c>
    </row>
    <row r="21" spans="1:5" ht="35.25" customHeight="1">
      <c r="A21" s="28" t="s">
        <v>9</v>
      </c>
      <c r="B21" s="25" t="s">
        <v>10</v>
      </c>
      <c r="C21" s="26">
        <v>50</v>
      </c>
      <c r="D21" s="26">
        <v>0.3</v>
      </c>
      <c r="E21" s="26">
        <f t="shared" si="1"/>
        <v>0.6</v>
      </c>
    </row>
    <row r="22" spans="1:5" ht="20.25" customHeight="1">
      <c r="A22" s="28" t="s">
        <v>11</v>
      </c>
      <c r="B22" s="25" t="s">
        <v>12</v>
      </c>
      <c r="C22" s="26">
        <v>690.3</v>
      </c>
      <c r="D22" s="26">
        <v>13.3</v>
      </c>
      <c r="E22" s="26">
        <f t="shared" si="1"/>
        <v>1.9266985368680285</v>
      </c>
    </row>
    <row r="23" spans="1:5" ht="72.75" customHeight="1">
      <c r="A23" s="21" t="s">
        <v>13</v>
      </c>
      <c r="B23" s="24" t="s">
        <v>124</v>
      </c>
      <c r="C23" s="23">
        <f>C24+C25</f>
        <v>0</v>
      </c>
      <c r="D23" s="23">
        <f>D24+D25</f>
        <v>0</v>
      </c>
      <c r="E23" s="23"/>
    </row>
    <row r="24" spans="1:5" ht="164.25" customHeight="1">
      <c r="A24" s="28" t="s">
        <v>179</v>
      </c>
      <c r="B24" s="25" t="s">
        <v>73</v>
      </c>
      <c r="C24" s="26"/>
      <c r="D24" s="26"/>
      <c r="E24" s="26"/>
    </row>
    <row r="25" spans="1:5" ht="129" customHeight="1">
      <c r="A25" s="20" t="s">
        <v>74</v>
      </c>
      <c r="B25" s="25" t="s">
        <v>75</v>
      </c>
      <c r="C25" s="26"/>
      <c r="D25" s="26"/>
      <c r="E25" s="26"/>
    </row>
    <row r="26" spans="1:5" ht="119.25" customHeight="1">
      <c r="A26" s="38" t="s">
        <v>182</v>
      </c>
      <c r="B26" s="24" t="s">
        <v>183</v>
      </c>
      <c r="C26" s="23">
        <f>C27</f>
        <v>0</v>
      </c>
      <c r="D26" s="23">
        <f>D27</f>
        <v>0</v>
      </c>
      <c r="E26" s="23"/>
    </row>
    <row r="27" spans="1:5" ht="93.75" customHeight="1">
      <c r="A27" s="55" t="s">
        <v>180</v>
      </c>
      <c r="B27" s="50" t="s">
        <v>78</v>
      </c>
      <c r="C27" s="26"/>
      <c r="D27" s="26"/>
      <c r="E27" s="26"/>
    </row>
    <row r="28" spans="1:5" ht="54.75" customHeight="1">
      <c r="A28" s="38" t="s">
        <v>150</v>
      </c>
      <c r="B28" s="24" t="s">
        <v>236</v>
      </c>
      <c r="C28" s="23">
        <f>C30</f>
        <v>0</v>
      </c>
      <c r="D28" s="23">
        <f>D29</f>
        <v>73.6</v>
      </c>
      <c r="E28" s="64"/>
    </row>
    <row r="29" spans="1:5" ht="62.25" customHeight="1">
      <c r="A29" s="28" t="s">
        <v>257</v>
      </c>
      <c r="B29" s="25" t="s">
        <v>258</v>
      </c>
      <c r="C29" s="23"/>
      <c r="D29" s="26">
        <v>73.6</v>
      </c>
      <c r="E29" s="64"/>
    </row>
    <row r="30" spans="1:5" ht="37.5" customHeight="1">
      <c r="A30" s="21" t="s">
        <v>205</v>
      </c>
      <c r="B30" s="24" t="s">
        <v>201</v>
      </c>
      <c r="C30" s="23">
        <f>C31</f>
        <v>0</v>
      </c>
      <c r="D30" s="23">
        <f>D31</f>
        <v>3.5</v>
      </c>
      <c r="E30" s="23"/>
    </row>
    <row r="31" spans="1:5" ht="95.25" customHeight="1">
      <c r="A31" s="20" t="s">
        <v>206</v>
      </c>
      <c r="B31" s="25" t="s">
        <v>207</v>
      </c>
      <c r="C31" s="26"/>
      <c r="D31" s="26">
        <v>3.5</v>
      </c>
      <c r="E31" s="26"/>
    </row>
    <row r="32" spans="1:5" ht="25.5" customHeight="1">
      <c r="A32" s="38"/>
      <c r="B32" s="24" t="s">
        <v>49</v>
      </c>
      <c r="C32" s="23">
        <f>C11+C20+C23+C26+C18+C28+C30+C13</f>
        <v>1150.1</v>
      </c>
      <c r="D32" s="23">
        <f>D11+D20+D23+D26+D18+D28+D30+D13</f>
        <v>352.79999999999995</v>
      </c>
      <c r="E32" s="23">
        <f t="shared" si="1"/>
        <v>30.675593426658548</v>
      </c>
    </row>
    <row r="33" spans="1:5" ht="26.25" customHeight="1">
      <c r="A33" s="38" t="s">
        <v>80</v>
      </c>
      <c r="B33" s="24" t="s">
        <v>81</v>
      </c>
      <c r="C33" s="23">
        <f>C34+C37+C41+C44</f>
        <v>3942</v>
      </c>
      <c r="D33" s="23">
        <f>D34+D37+D41+D44</f>
        <v>1484.6000000000001</v>
      </c>
      <c r="E33" s="23">
        <f t="shared" si="1"/>
        <v>37.661085743277525</v>
      </c>
    </row>
    <row r="34" spans="1:5" ht="52.5" customHeight="1">
      <c r="A34" s="43" t="s">
        <v>35</v>
      </c>
      <c r="B34" s="49" t="s">
        <v>240</v>
      </c>
      <c r="C34" s="23">
        <f>C35+C36</f>
        <v>984</v>
      </c>
      <c r="D34" s="23">
        <f>D35+D36</f>
        <v>410</v>
      </c>
      <c r="E34" s="23">
        <f t="shared" si="1"/>
        <v>41.66666666666667</v>
      </c>
    </row>
    <row r="35" spans="1:5" ht="56.25" customHeight="1">
      <c r="A35" s="28" t="s">
        <v>14</v>
      </c>
      <c r="B35" s="25" t="s">
        <v>125</v>
      </c>
      <c r="C35" s="26">
        <v>984</v>
      </c>
      <c r="D35" s="26">
        <v>410</v>
      </c>
      <c r="E35" s="26">
        <f t="shared" si="1"/>
        <v>41.66666666666667</v>
      </c>
    </row>
    <row r="36" spans="1:5" ht="56.25" customHeight="1">
      <c r="A36" s="34" t="s">
        <v>208</v>
      </c>
      <c r="B36" s="50" t="s">
        <v>209</v>
      </c>
      <c r="C36" s="26"/>
      <c r="D36" s="26"/>
      <c r="E36" s="26"/>
    </row>
    <row r="37" spans="1:5" ht="56.25" customHeight="1">
      <c r="A37" s="38" t="s">
        <v>176</v>
      </c>
      <c r="B37" s="49" t="s">
        <v>241</v>
      </c>
      <c r="C37" s="23">
        <f>C38+C39+C40</f>
        <v>2455</v>
      </c>
      <c r="D37" s="23">
        <f>D38+D39+D40</f>
        <v>1022.9</v>
      </c>
      <c r="E37" s="23">
        <f t="shared" si="1"/>
        <v>41.66598778004073</v>
      </c>
    </row>
    <row r="38" spans="1:5" ht="39" customHeight="1">
      <c r="A38" s="28" t="s">
        <v>84</v>
      </c>
      <c r="B38" s="25" t="s">
        <v>212</v>
      </c>
      <c r="C38" s="26">
        <v>2455</v>
      </c>
      <c r="D38" s="26">
        <v>1022.9</v>
      </c>
      <c r="E38" s="26">
        <f t="shared" si="1"/>
        <v>41.66598778004073</v>
      </c>
    </row>
    <row r="39" spans="1:5" ht="65.25" customHeight="1">
      <c r="A39" s="28" t="s">
        <v>84</v>
      </c>
      <c r="B39" s="74" t="s">
        <v>210</v>
      </c>
      <c r="C39" s="58"/>
      <c r="D39" s="26"/>
      <c r="E39" s="26"/>
    </row>
    <row r="40" spans="1:5" ht="39" customHeight="1">
      <c r="A40" s="28" t="s">
        <v>84</v>
      </c>
      <c r="B40" s="74" t="s">
        <v>216</v>
      </c>
      <c r="C40" s="58"/>
      <c r="D40" s="26"/>
      <c r="E40" s="26"/>
    </row>
    <row r="41" spans="1:5" ht="62.25" customHeight="1">
      <c r="A41" s="38" t="s">
        <v>50</v>
      </c>
      <c r="B41" s="75" t="s">
        <v>86</v>
      </c>
      <c r="C41" s="23">
        <f>C42+C43</f>
        <v>62</v>
      </c>
      <c r="D41" s="23">
        <f>D42+D43</f>
        <v>51.699999999999996</v>
      </c>
      <c r="E41" s="23">
        <f t="shared" si="1"/>
        <v>83.38709677419354</v>
      </c>
    </row>
    <row r="42" spans="1:5" ht="83.25" customHeight="1">
      <c r="A42" s="28" t="s">
        <v>54</v>
      </c>
      <c r="B42" s="25" t="s">
        <v>87</v>
      </c>
      <c r="C42" s="26">
        <v>59.3</v>
      </c>
      <c r="D42" s="26">
        <v>50.4</v>
      </c>
      <c r="E42" s="26">
        <f t="shared" si="1"/>
        <v>84.99156829679595</v>
      </c>
    </row>
    <row r="43" spans="1:5" ht="61.5" customHeight="1">
      <c r="A43" s="28" t="s">
        <v>89</v>
      </c>
      <c r="B43" s="25" t="s">
        <v>118</v>
      </c>
      <c r="C43" s="26">
        <v>2.7</v>
      </c>
      <c r="D43" s="26">
        <v>1.3</v>
      </c>
      <c r="E43" s="26">
        <f t="shared" si="1"/>
        <v>48.148148148148145</v>
      </c>
    </row>
    <row r="44" spans="1:5" ht="46.5" customHeight="1">
      <c r="A44" s="21" t="s">
        <v>156</v>
      </c>
      <c r="B44" s="24" t="s">
        <v>48</v>
      </c>
      <c r="C44" s="23">
        <f>C45</f>
        <v>441</v>
      </c>
      <c r="D44" s="23">
        <f>D45</f>
        <v>0</v>
      </c>
      <c r="E44" s="23">
        <f t="shared" si="1"/>
        <v>0</v>
      </c>
    </row>
    <row r="45" spans="1:5" ht="54" customHeight="1">
      <c r="A45" s="28" t="s">
        <v>157</v>
      </c>
      <c r="B45" s="25" t="s">
        <v>108</v>
      </c>
      <c r="C45" s="26">
        <v>441</v>
      </c>
      <c r="D45" s="26"/>
      <c r="E45" s="26"/>
    </row>
    <row r="46" spans="1:5" ht="18.75" customHeight="1">
      <c r="A46" s="24"/>
      <c r="B46" s="24" t="s">
        <v>126</v>
      </c>
      <c r="C46" s="23">
        <f>C32+C33</f>
        <v>5092.1</v>
      </c>
      <c r="D46" s="23">
        <f>D32+D33</f>
        <v>1837.4</v>
      </c>
      <c r="E46" s="23">
        <f t="shared" si="1"/>
        <v>36.08334478898686</v>
      </c>
    </row>
    <row r="47" spans="1:5" ht="16.5" customHeight="1">
      <c r="A47" s="93" t="s">
        <v>95</v>
      </c>
      <c r="B47" s="94"/>
      <c r="C47" s="94"/>
      <c r="D47" s="94"/>
      <c r="E47" s="94"/>
    </row>
    <row r="48" spans="1:5" ht="18" customHeight="1">
      <c r="A48" s="21" t="s">
        <v>15</v>
      </c>
      <c r="B48" s="24" t="s">
        <v>16</v>
      </c>
      <c r="C48" s="21">
        <f>SUM(C49:C52)</f>
        <v>2198.7</v>
      </c>
      <c r="D48" s="21">
        <f>SUM(D49:D52)</f>
        <v>1042.3</v>
      </c>
      <c r="E48" s="23">
        <f aca="true" t="shared" si="2" ref="E48:E75">D48/C48*100</f>
        <v>47.40528494110156</v>
      </c>
    </row>
    <row r="49" spans="1:5" ht="66.75" customHeight="1">
      <c r="A49" s="20" t="s">
        <v>17</v>
      </c>
      <c r="B49" s="25" t="s">
        <v>56</v>
      </c>
      <c r="C49" s="20">
        <v>647.8</v>
      </c>
      <c r="D49" s="20">
        <v>330.1</v>
      </c>
      <c r="E49" s="26">
        <f t="shared" si="2"/>
        <v>50.9570855202223</v>
      </c>
    </row>
    <row r="50" spans="1:5" ht="96" customHeight="1">
      <c r="A50" s="20" t="s">
        <v>18</v>
      </c>
      <c r="B50" s="25" t="s">
        <v>164</v>
      </c>
      <c r="C50" s="20">
        <v>1435.9</v>
      </c>
      <c r="D50" s="20">
        <v>655.8</v>
      </c>
      <c r="E50" s="26">
        <f t="shared" si="2"/>
        <v>45.67170415767114</v>
      </c>
    </row>
    <row r="51" spans="1:5" ht="33" customHeight="1">
      <c r="A51" s="20" t="s">
        <v>158</v>
      </c>
      <c r="B51" s="25" t="s">
        <v>139</v>
      </c>
      <c r="C51" s="20">
        <v>3</v>
      </c>
      <c r="D51" s="20"/>
      <c r="E51" s="26">
        <f t="shared" si="2"/>
        <v>0</v>
      </c>
    </row>
    <row r="52" spans="1:5" ht="36" customHeight="1">
      <c r="A52" s="20" t="s">
        <v>159</v>
      </c>
      <c r="B52" s="25" t="s">
        <v>140</v>
      </c>
      <c r="C52" s="20">
        <v>112</v>
      </c>
      <c r="D52" s="20">
        <v>56.4</v>
      </c>
      <c r="E52" s="26">
        <f t="shared" si="2"/>
        <v>50.357142857142854</v>
      </c>
    </row>
    <row r="53" spans="1:5" ht="28.5" customHeight="1">
      <c r="A53" s="21" t="s">
        <v>19</v>
      </c>
      <c r="B53" s="24" t="s">
        <v>20</v>
      </c>
      <c r="C53" s="21">
        <f>C54</f>
        <v>59.3</v>
      </c>
      <c r="D53" s="21">
        <f>D54</f>
        <v>23</v>
      </c>
      <c r="E53" s="23">
        <f t="shared" si="2"/>
        <v>38.785834738617204</v>
      </c>
    </row>
    <row r="54" spans="1:5" ht="36.75" customHeight="1">
      <c r="A54" s="20" t="s">
        <v>42</v>
      </c>
      <c r="B54" s="25" t="s">
        <v>43</v>
      </c>
      <c r="C54" s="20">
        <v>59.3</v>
      </c>
      <c r="D54" s="20">
        <v>23</v>
      </c>
      <c r="E54" s="26">
        <f t="shared" si="2"/>
        <v>38.785834738617204</v>
      </c>
    </row>
    <row r="55" spans="1:5" ht="56.25" customHeight="1">
      <c r="A55" s="21" t="s">
        <v>21</v>
      </c>
      <c r="B55" s="24" t="s">
        <v>186</v>
      </c>
      <c r="C55" s="21">
        <f>C56+C57</f>
        <v>15</v>
      </c>
      <c r="D55" s="21">
        <f>D56+D57</f>
        <v>1.9</v>
      </c>
      <c r="E55" s="23">
        <f t="shared" si="2"/>
        <v>12.666666666666664</v>
      </c>
    </row>
    <row r="56" spans="1:5" ht="50.25" customHeight="1">
      <c r="A56" s="20" t="s">
        <v>22</v>
      </c>
      <c r="B56" s="80" t="s">
        <v>141</v>
      </c>
      <c r="C56" s="20">
        <v>5</v>
      </c>
      <c r="D56" s="20"/>
      <c r="E56" s="26">
        <f t="shared" si="2"/>
        <v>0</v>
      </c>
    </row>
    <row r="57" spans="1:5" ht="44.25" customHeight="1">
      <c r="A57" s="20" t="s">
        <v>115</v>
      </c>
      <c r="B57" s="25" t="s">
        <v>187</v>
      </c>
      <c r="C57" s="20">
        <v>10</v>
      </c>
      <c r="D57" s="20">
        <v>1.9</v>
      </c>
      <c r="E57" s="26">
        <f t="shared" si="2"/>
        <v>19</v>
      </c>
    </row>
    <row r="58" spans="1:5" ht="27" customHeight="1">
      <c r="A58" s="21" t="s">
        <v>37</v>
      </c>
      <c r="B58" s="24" t="s">
        <v>38</v>
      </c>
      <c r="C58" s="21">
        <f>C59+C60</f>
        <v>479</v>
      </c>
      <c r="D58" s="21">
        <f>D59+D60</f>
        <v>0</v>
      </c>
      <c r="E58" s="23">
        <f t="shared" si="2"/>
        <v>0</v>
      </c>
    </row>
    <row r="59" spans="1:5" ht="42.75" customHeight="1">
      <c r="A59" s="20" t="s">
        <v>175</v>
      </c>
      <c r="B59" s="25" t="s">
        <v>237</v>
      </c>
      <c r="C59" s="20">
        <v>459</v>
      </c>
      <c r="D59" s="20"/>
      <c r="E59" s="26">
        <f t="shared" si="2"/>
        <v>0</v>
      </c>
    </row>
    <row r="60" spans="1:5" ht="41.25" customHeight="1">
      <c r="A60" s="20" t="s">
        <v>58</v>
      </c>
      <c r="B60" s="25" t="s">
        <v>116</v>
      </c>
      <c r="C60" s="20">
        <v>20</v>
      </c>
      <c r="D60" s="20"/>
      <c r="E60" s="26">
        <f t="shared" si="2"/>
        <v>0</v>
      </c>
    </row>
    <row r="61" spans="1:5" ht="37.5" customHeight="1">
      <c r="A61" s="21" t="s">
        <v>23</v>
      </c>
      <c r="B61" s="24" t="s">
        <v>24</v>
      </c>
      <c r="C61" s="21">
        <f>SUM(C62:C64)</f>
        <v>1028</v>
      </c>
      <c r="D61" s="21">
        <f>SUM(D62:D64)</f>
        <v>313.6</v>
      </c>
      <c r="E61" s="23">
        <f t="shared" si="2"/>
        <v>30.505836575875488</v>
      </c>
    </row>
    <row r="62" spans="1:5" ht="38.25" customHeight="1">
      <c r="A62" s="20" t="s">
        <v>25</v>
      </c>
      <c r="B62" s="25" t="s">
        <v>36</v>
      </c>
      <c r="C62" s="20">
        <v>10</v>
      </c>
      <c r="D62" s="20"/>
      <c r="E62" s="26">
        <f t="shared" si="2"/>
        <v>0</v>
      </c>
    </row>
    <row r="63" spans="1:5" ht="30.75" customHeight="1">
      <c r="A63" s="20" t="s">
        <v>44</v>
      </c>
      <c r="B63" s="25" t="s">
        <v>34</v>
      </c>
      <c r="C63" s="20">
        <v>517</v>
      </c>
      <c r="D63" s="20">
        <v>170.9</v>
      </c>
      <c r="E63" s="26">
        <f>D63/C63*100</f>
        <v>33.05609284332689</v>
      </c>
    </row>
    <row r="64" spans="1:5" ht="51.75" customHeight="1">
      <c r="A64" s="20" t="s">
        <v>59</v>
      </c>
      <c r="B64" s="47" t="s">
        <v>142</v>
      </c>
      <c r="C64" s="20">
        <v>501</v>
      </c>
      <c r="D64" s="20">
        <v>142.7</v>
      </c>
      <c r="E64" s="26">
        <f t="shared" si="2"/>
        <v>28.483033932135726</v>
      </c>
    </row>
    <row r="65" spans="1:5" ht="30" customHeight="1">
      <c r="A65" s="21" t="s">
        <v>26</v>
      </c>
      <c r="B65" s="24" t="s">
        <v>27</v>
      </c>
      <c r="C65" s="21">
        <f>C66</f>
        <v>10.5</v>
      </c>
      <c r="D65" s="21">
        <f>D66</f>
        <v>10</v>
      </c>
      <c r="E65" s="23">
        <f t="shared" si="2"/>
        <v>95.23809523809523</v>
      </c>
    </row>
    <row r="66" spans="1:5" ht="37.5" customHeight="1">
      <c r="A66" s="20" t="s">
        <v>32</v>
      </c>
      <c r="B66" s="25" t="s">
        <v>45</v>
      </c>
      <c r="C66" s="20">
        <v>10.5</v>
      </c>
      <c r="D66" s="20">
        <v>10</v>
      </c>
      <c r="E66" s="26">
        <f t="shared" si="2"/>
        <v>95.23809523809523</v>
      </c>
    </row>
    <row r="67" spans="1:5" ht="24" customHeight="1">
      <c r="A67" s="21" t="s">
        <v>28</v>
      </c>
      <c r="B67" s="24" t="s">
        <v>204</v>
      </c>
      <c r="C67" s="21">
        <f>C68</f>
        <v>1708.4</v>
      </c>
      <c r="D67" s="21">
        <f>D68</f>
        <v>666.4</v>
      </c>
      <c r="E67" s="23">
        <f t="shared" si="2"/>
        <v>39.00725825333645</v>
      </c>
    </row>
    <row r="68" spans="1:5" ht="24" customHeight="1">
      <c r="A68" s="20" t="s">
        <v>29</v>
      </c>
      <c r="B68" s="25" t="s">
        <v>30</v>
      </c>
      <c r="C68" s="20">
        <v>1708.4</v>
      </c>
      <c r="D68" s="20">
        <v>666.4</v>
      </c>
      <c r="E68" s="26">
        <f t="shared" si="2"/>
        <v>39.00725825333645</v>
      </c>
    </row>
    <row r="69" spans="1:5" ht="21.75" customHeight="1">
      <c r="A69" s="21">
        <v>1000</v>
      </c>
      <c r="B69" s="24" t="s">
        <v>46</v>
      </c>
      <c r="C69" s="21">
        <f>C70</f>
        <v>24</v>
      </c>
      <c r="D69" s="21">
        <f>D70</f>
        <v>12</v>
      </c>
      <c r="E69" s="23">
        <f t="shared" si="2"/>
        <v>50</v>
      </c>
    </row>
    <row r="70" spans="1:5" ht="26.25" customHeight="1">
      <c r="A70" s="20">
        <v>1001</v>
      </c>
      <c r="B70" s="25" t="s">
        <v>138</v>
      </c>
      <c r="C70" s="20">
        <v>24</v>
      </c>
      <c r="D70" s="20">
        <v>12</v>
      </c>
      <c r="E70" s="26">
        <f t="shared" si="2"/>
        <v>50</v>
      </c>
    </row>
    <row r="71" spans="1:5" ht="27.75" customHeight="1">
      <c r="A71" s="21">
        <v>1100</v>
      </c>
      <c r="B71" s="24" t="s">
        <v>60</v>
      </c>
      <c r="C71" s="21">
        <f>C72</f>
        <v>5</v>
      </c>
      <c r="D71" s="21">
        <f>D72</f>
        <v>0</v>
      </c>
      <c r="E71" s="23">
        <f t="shared" si="2"/>
        <v>0</v>
      </c>
    </row>
    <row r="72" spans="1:5" ht="27.75" customHeight="1">
      <c r="A72" s="20">
        <v>1101</v>
      </c>
      <c r="B72" s="25" t="s">
        <v>161</v>
      </c>
      <c r="C72" s="20">
        <v>5</v>
      </c>
      <c r="D72" s="20"/>
      <c r="E72" s="26">
        <f t="shared" si="2"/>
        <v>0</v>
      </c>
    </row>
    <row r="73" spans="1:5" ht="27.75" customHeight="1">
      <c r="A73" s="21">
        <v>1200</v>
      </c>
      <c r="B73" s="24" t="s">
        <v>162</v>
      </c>
      <c r="C73" s="21">
        <f>C74</f>
        <v>5</v>
      </c>
      <c r="D73" s="21">
        <f>D74</f>
        <v>5</v>
      </c>
      <c r="E73" s="23">
        <f t="shared" si="2"/>
        <v>100</v>
      </c>
    </row>
    <row r="74" spans="1:5" ht="36.75" customHeight="1">
      <c r="A74" s="20">
        <v>1202</v>
      </c>
      <c r="B74" s="25" t="s">
        <v>163</v>
      </c>
      <c r="C74" s="20">
        <v>5</v>
      </c>
      <c r="D74" s="20">
        <v>5</v>
      </c>
      <c r="E74" s="26">
        <f t="shared" si="2"/>
        <v>100</v>
      </c>
    </row>
    <row r="75" spans="1:5" ht="21.75" customHeight="1">
      <c r="A75" s="20"/>
      <c r="B75" s="21" t="s">
        <v>31</v>
      </c>
      <c r="C75" s="21">
        <f>C73+C71+C67+C65+C61+C58+C55+C53+C48+C69</f>
        <v>5532.9</v>
      </c>
      <c r="D75" s="21">
        <f>D73+D71+D67+D65+D61+D58+D55+D53+D48+D69</f>
        <v>2074.2</v>
      </c>
      <c r="E75" s="23">
        <f t="shared" si="2"/>
        <v>37.488478013338394</v>
      </c>
    </row>
    <row r="76" spans="1:5" ht="51" customHeight="1">
      <c r="A76" s="21" t="s">
        <v>98</v>
      </c>
      <c r="B76" s="31" t="s">
        <v>100</v>
      </c>
      <c r="C76" s="32">
        <f>C46-C75</f>
        <v>-440.7999999999993</v>
      </c>
      <c r="D76" s="32">
        <f>D46-D75</f>
        <v>-236.79999999999973</v>
      </c>
      <c r="E76" s="23"/>
    </row>
    <row r="77" spans="1:5" ht="31.5">
      <c r="A77" s="21" t="s">
        <v>99</v>
      </c>
      <c r="B77" s="31" t="s">
        <v>101</v>
      </c>
      <c r="C77" s="32">
        <f>-C76</f>
        <v>440.7999999999993</v>
      </c>
      <c r="D77" s="32">
        <f>-D76</f>
        <v>236.79999999999973</v>
      </c>
      <c r="E77" s="23"/>
    </row>
    <row r="78" spans="1:5" ht="15.75">
      <c r="A78" s="34"/>
      <c r="B78" s="31" t="s">
        <v>102</v>
      </c>
      <c r="C78" s="32">
        <f>C77</f>
        <v>440.7999999999993</v>
      </c>
      <c r="D78" s="32">
        <f>D77</f>
        <v>236.79999999999973</v>
      </c>
      <c r="E78" s="26"/>
    </row>
    <row r="79" spans="1:5" ht="15">
      <c r="A79" s="19"/>
      <c r="B79" s="19"/>
      <c r="C79" s="19"/>
      <c r="D79" s="19"/>
      <c r="E79" s="19"/>
    </row>
    <row r="80" spans="1:5" ht="15">
      <c r="A80" s="19"/>
      <c r="B80" s="19"/>
      <c r="C80" s="19"/>
      <c r="D80" s="19"/>
      <c r="E80" s="19"/>
    </row>
  </sheetData>
  <sheetProtection/>
  <mergeCells count="5">
    <mergeCell ref="C1:E1"/>
    <mergeCell ref="A6:E6"/>
    <mergeCell ref="A7:E7"/>
    <mergeCell ref="A47:E47"/>
    <mergeCell ref="C3:E3"/>
  </mergeCells>
  <printOptions/>
  <pageMargins left="0.54" right="0.32" top="0.28" bottom="0.2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="84" zoomScaleNormal="84" zoomScalePageLayoutView="0" workbookViewId="0" topLeftCell="A67">
      <selection activeCell="D76" sqref="D76"/>
    </sheetView>
  </sheetViews>
  <sheetFormatPr defaultColWidth="9.00390625" defaultRowHeight="12.75"/>
  <cols>
    <col min="1" max="1" width="29.00390625" style="86" customWidth="1"/>
    <col min="2" max="2" width="35.875" style="39" customWidth="1"/>
    <col min="3" max="3" width="10.625" style="39" customWidth="1"/>
    <col min="4" max="4" width="11.625" style="39" customWidth="1"/>
    <col min="5" max="5" width="10.625" style="39" customWidth="1"/>
    <col min="6" max="6" width="14.125" style="0" customWidth="1"/>
  </cols>
  <sheetData>
    <row r="1" spans="1:5" ht="15.75">
      <c r="A1" s="84"/>
      <c r="B1" s="36"/>
      <c r="C1" s="90" t="s">
        <v>97</v>
      </c>
      <c r="D1" s="90"/>
      <c r="E1" s="90"/>
    </row>
    <row r="2" spans="1:5" ht="15">
      <c r="A2" s="84"/>
      <c r="B2" s="36"/>
      <c r="C2" s="36"/>
      <c r="D2" s="36"/>
      <c r="E2" s="36"/>
    </row>
    <row r="3" spans="1:5" ht="15">
      <c r="A3" s="84"/>
      <c r="B3" s="36"/>
      <c r="C3" s="92" t="s">
        <v>96</v>
      </c>
      <c r="D3" s="92"/>
      <c r="E3" s="92"/>
    </row>
    <row r="4" spans="1:5" ht="15">
      <c r="A4" s="84"/>
      <c r="B4" s="36"/>
      <c r="C4" s="36"/>
      <c r="D4" s="36"/>
      <c r="E4" s="36"/>
    </row>
    <row r="5" spans="1:5" ht="15">
      <c r="A5" s="84"/>
      <c r="B5" s="36"/>
      <c r="C5" s="36"/>
      <c r="D5" s="36"/>
      <c r="E5" s="36"/>
    </row>
    <row r="6" spans="1:5" ht="15.75">
      <c r="A6" s="91" t="s">
        <v>134</v>
      </c>
      <c r="B6" s="91"/>
      <c r="C6" s="91"/>
      <c r="D6" s="91"/>
      <c r="E6" s="91"/>
    </row>
    <row r="7" spans="1:5" ht="15.75">
      <c r="A7" s="91" t="s">
        <v>291</v>
      </c>
      <c r="B7" s="91"/>
      <c r="C7" s="91"/>
      <c r="D7" s="91"/>
      <c r="E7" s="91"/>
    </row>
    <row r="8" spans="1:5" ht="15.75">
      <c r="A8" s="84"/>
      <c r="B8" s="36"/>
      <c r="C8" s="36"/>
      <c r="D8" s="36"/>
      <c r="E8" s="37" t="s">
        <v>114</v>
      </c>
    </row>
    <row r="9" spans="1:6" ht="62.2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10"/>
    </row>
    <row r="10" spans="1:6" ht="23.25" customHeight="1">
      <c r="A10" s="21" t="s">
        <v>39</v>
      </c>
      <c r="B10" s="22" t="s">
        <v>143</v>
      </c>
      <c r="C10" s="23">
        <f>C35</f>
        <v>2011.3</v>
      </c>
      <c r="D10" s="23">
        <f>D35</f>
        <v>1572.7999999999997</v>
      </c>
      <c r="E10" s="23">
        <f>D10/C10*100</f>
        <v>78.19818028141002</v>
      </c>
      <c r="F10" s="11"/>
    </row>
    <row r="11" spans="1:6" ht="21.75" customHeight="1">
      <c r="A11" s="21" t="s">
        <v>0</v>
      </c>
      <c r="B11" s="24" t="s">
        <v>121</v>
      </c>
      <c r="C11" s="23">
        <f>C12</f>
        <v>220</v>
      </c>
      <c r="D11" s="23">
        <f>D12</f>
        <v>81</v>
      </c>
      <c r="E11" s="23">
        <f aca="true" t="shared" si="0" ref="E11:E49">D11/C11*100</f>
        <v>36.81818181818181</v>
      </c>
      <c r="F11" s="11"/>
    </row>
    <row r="12" spans="1:6" ht="24" customHeight="1">
      <c r="A12" s="20" t="s">
        <v>128</v>
      </c>
      <c r="B12" s="25" t="s">
        <v>2</v>
      </c>
      <c r="C12" s="26">
        <v>220</v>
      </c>
      <c r="D12" s="26">
        <v>81</v>
      </c>
      <c r="E12" s="26">
        <f t="shared" si="0"/>
        <v>36.81818181818181</v>
      </c>
      <c r="F12" s="12"/>
    </row>
    <row r="13" spans="1:6" ht="31.5" customHeight="1">
      <c r="A13" s="21" t="s">
        <v>223</v>
      </c>
      <c r="B13" s="24" t="s">
        <v>224</v>
      </c>
      <c r="C13" s="23">
        <f>C14+C15+C16+C17</f>
        <v>257.5</v>
      </c>
      <c r="D13" s="23">
        <f>D14+D15+D16+D17</f>
        <v>236.60000000000002</v>
      </c>
      <c r="E13" s="33">
        <f t="shared" si="0"/>
        <v>91.88349514563107</v>
      </c>
      <c r="F13" s="12"/>
    </row>
    <row r="14" spans="1:6" ht="129" customHeight="1">
      <c r="A14" s="34" t="s">
        <v>225</v>
      </c>
      <c r="B14" s="77" t="s">
        <v>229</v>
      </c>
      <c r="C14" s="62">
        <v>77.9</v>
      </c>
      <c r="D14" s="62">
        <v>80.5</v>
      </c>
      <c r="E14" s="46">
        <f t="shared" si="0"/>
        <v>103.33761232349165</v>
      </c>
      <c r="F14" s="12"/>
    </row>
    <row r="15" spans="1:6" ht="171" customHeight="1">
      <c r="A15" s="34" t="s">
        <v>226</v>
      </c>
      <c r="B15" s="78" t="s">
        <v>230</v>
      </c>
      <c r="C15" s="62">
        <v>2.1</v>
      </c>
      <c r="D15" s="62">
        <v>1.3</v>
      </c>
      <c r="E15" s="46">
        <f t="shared" si="0"/>
        <v>61.904761904761905</v>
      </c>
      <c r="F15" s="12"/>
    </row>
    <row r="16" spans="1:6" ht="137.25" customHeight="1">
      <c r="A16" s="34" t="s">
        <v>227</v>
      </c>
      <c r="B16" s="50" t="s">
        <v>231</v>
      </c>
      <c r="C16" s="62">
        <v>175.1</v>
      </c>
      <c r="D16" s="62">
        <v>167.5</v>
      </c>
      <c r="E16" s="46">
        <f t="shared" si="0"/>
        <v>95.65962307252998</v>
      </c>
      <c r="F16" s="12"/>
    </row>
    <row r="17" spans="1:6" ht="138.75" customHeight="1">
      <c r="A17" s="34" t="s">
        <v>228</v>
      </c>
      <c r="B17" s="50" t="s">
        <v>232</v>
      </c>
      <c r="C17" s="62">
        <v>2.4</v>
      </c>
      <c r="D17" s="62">
        <v>-12.7</v>
      </c>
      <c r="E17" s="46">
        <f t="shared" si="0"/>
        <v>-529.1666666666667</v>
      </c>
      <c r="F17" s="12"/>
    </row>
    <row r="18" spans="1:6" ht="21.75" customHeight="1">
      <c r="A18" s="21" t="s">
        <v>3</v>
      </c>
      <c r="B18" s="29" t="s">
        <v>63</v>
      </c>
      <c r="C18" s="23">
        <f>C19</f>
        <v>1164</v>
      </c>
      <c r="D18" s="23">
        <f>D19</f>
        <v>1225</v>
      </c>
      <c r="E18" s="23">
        <f t="shared" si="0"/>
        <v>105.2405498281787</v>
      </c>
      <c r="F18" s="11"/>
    </row>
    <row r="19" spans="1:6" ht="27" customHeight="1">
      <c r="A19" s="20" t="s">
        <v>5</v>
      </c>
      <c r="B19" s="30" t="s">
        <v>6</v>
      </c>
      <c r="C19" s="26">
        <v>1164</v>
      </c>
      <c r="D19" s="26">
        <v>1225</v>
      </c>
      <c r="E19" s="26">
        <f t="shared" si="0"/>
        <v>105.2405498281787</v>
      </c>
      <c r="F19" s="11"/>
    </row>
    <row r="20" spans="1:6" ht="15.75">
      <c r="A20" s="21" t="s">
        <v>7</v>
      </c>
      <c r="B20" s="24" t="s">
        <v>8</v>
      </c>
      <c r="C20" s="23">
        <f>C21+C22</f>
        <v>369.8</v>
      </c>
      <c r="D20" s="23">
        <f>D21+D22</f>
        <v>4.1</v>
      </c>
      <c r="E20" s="23">
        <f t="shared" si="0"/>
        <v>1.108707409410492</v>
      </c>
      <c r="F20" s="11"/>
    </row>
    <row r="21" spans="1:6" ht="31.5">
      <c r="A21" s="20" t="s">
        <v>129</v>
      </c>
      <c r="B21" s="25" t="s">
        <v>10</v>
      </c>
      <c r="C21" s="26">
        <v>14</v>
      </c>
      <c r="D21" s="26">
        <v>0.1</v>
      </c>
      <c r="E21" s="26">
        <f t="shared" si="0"/>
        <v>0.7142857142857143</v>
      </c>
      <c r="F21" s="12"/>
    </row>
    <row r="22" spans="1:6" ht="21" customHeight="1">
      <c r="A22" s="20" t="s">
        <v>11</v>
      </c>
      <c r="B22" s="25" t="s">
        <v>12</v>
      </c>
      <c r="C22" s="26">
        <v>355.8</v>
      </c>
      <c r="D22" s="26">
        <v>4</v>
      </c>
      <c r="E22" s="26">
        <f t="shared" si="0"/>
        <v>1.1242270938729622</v>
      </c>
      <c r="F22" s="12"/>
    </row>
    <row r="23" spans="1:6" ht="52.5" customHeight="1">
      <c r="A23" s="21" t="s">
        <v>146</v>
      </c>
      <c r="B23" s="24" t="s">
        <v>94</v>
      </c>
      <c r="C23" s="23"/>
      <c r="D23" s="23"/>
      <c r="E23" s="26"/>
      <c r="F23" s="12"/>
    </row>
    <row r="24" spans="1:6" ht="69.75" customHeight="1">
      <c r="A24" s="21" t="s">
        <v>13</v>
      </c>
      <c r="B24" s="24" t="s">
        <v>124</v>
      </c>
      <c r="C24" s="23">
        <f>C25+C26</f>
        <v>0</v>
      </c>
      <c r="D24" s="23">
        <f>D25+D26</f>
        <v>0</v>
      </c>
      <c r="E24" s="23"/>
      <c r="F24" s="11"/>
    </row>
    <row r="25" spans="1:6" ht="146.25" customHeight="1">
      <c r="A25" s="20" t="s">
        <v>179</v>
      </c>
      <c r="B25" s="25" t="s">
        <v>73</v>
      </c>
      <c r="C25" s="26"/>
      <c r="D25" s="26"/>
      <c r="E25" s="26"/>
      <c r="F25" s="12"/>
    </row>
    <row r="26" spans="1:6" ht="124.5" customHeight="1">
      <c r="A26" s="20" t="s">
        <v>74</v>
      </c>
      <c r="B26" s="25" t="s">
        <v>193</v>
      </c>
      <c r="C26" s="26"/>
      <c r="D26" s="26">
        <v>0</v>
      </c>
      <c r="E26" s="26"/>
      <c r="F26" s="12"/>
    </row>
    <row r="27" spans="1:6" ht="51" customHeight="1">
      <c r="A27" s="21" t="s">
        <v>150</v>
      </c>
      <c r="B27" s="24" t="s">
        <v>236</v>
      </c>
      <c r="C27" s="23">
        <f>C28</f>
        <v>0</v>
      </c>
      <c r="D27" s="23">
        <f>D28</f>
        <v>0</v>
      </c>
      <c r="E27" s="23"/>
      <c r="F27" s="12"/>
    </row>
    <row r="28" spans="1:6" ht="39.75" customHeight="1">
      <c r="A28" s="20" t="s">
        <v>239</v>
      </c>
      <c r="B28" s="25" t="s">
        <v>235</v>
      </c>
      <c r="C28" s="26"/>
      <c r="D28" s="26"/>
      <c r="E28" s="26"/>
      <c r="F28" s="12"/>
    </row>
    <row r="29" spans="1:6" ht="43.5" customHeight="1">
      <c r="A29" s="21" t="s">
        <v>76</v>
      </c>
      <c r="B29" s="24" t="s">
        <v>77</v>
      </c>
      <c r="C29" s="23">
        <f>C30</f>
        <v>0</v>
      </c>
      <c r="D29" s="23">
        <f>D30</f>
        <v>0</v>
      </c>
      <c r="E29" s="23"/>
      <c r="F29" s="12"/>
    </row>
    <row r="30" spans="1:6" ht="92.25" customHeight="1">
      <c r="A30" s="20" t="s">
        <v>180</v>
      </c>
      <c r="B30" s="25" t="s">
        <v>78</v>
      </c>
      <c r="C30" s="26"/>
      <c r="D30" s="26"/>
      <c r="E30" s="26"/>
      <c r="F30" s="12"/>
    </row>
    <row r="31" spans="1:6" ht="38.25" customHeight="1">
      <c r="A31" s="21" t="s">
        <v>205</v>
      </c>
      <c r="B31" s="24" t="s">
        <v>201</v>
      </c>
      <c r="C31" s="23">
        <f>C32</f>
        <v>0</v>
      </c>
      <c r="D31" s="23">
        <f>D32</f>
        <v>26.1</v>
      </c>
      <c r="E31" s="23"/>
      <c r="F31" s="12"/>
    </row>
    <row r="32" spans="1:6" ht="87.75" customHeight="1">
      <c r="A32" s="20" t="s">
        <v>206</v>
      </c>
      <c r="B32" s="25" t="s">
        <v>207</v>
      </c>
      <c r="C32" s="26"/>
      <c r="D32" s="26">
        <v>26.1</v>
      </c>
      <c r="E32" s="26"/>
      <c r="F32" s="12"/>
    </row>
    <row r="33" spans="1:6" ht="33.75" customHeight="1">
      <c r="A33" s="21" t="s">
        <v>144</v>
      </c>
      <c r="B33" s="24" t="s">
        <v>92</v>
      </c>
      <c r="C33" s="23">
        <f>C34</f>
        <v>0</v>
      </c>
      <c r="D33" s="23">
        <f>D34</f>
        <v>0</v>
      </c>
      <c r="E33" s="23"/>
      <c r="F33" s="12"/>
    </row>
    <row r="34" spans="1:6" ht="34.5" customHeight="1">
      <c r="A34" s="27" t="s">
        <v>145</v>
      </c>
      <c r="B34" s="28" t="s">
        <v>93</v>
      </c>
      <c r="C34" s="26"/>
      <c r="D34" s="26"/>
      <c r="E34" s="26"/>
      <c r="F34" s="12"/>
    </row>
    <row r="35" spans="1:6" ht="24" customHeight="1">
      <c r="A35" s="21"/>
      <c r="B35" s="24" t="s">
        <v>49</v>
      </c>
      <c r="C35" s="23">
        <f>C11+C18+C20+C23+C24+C29+C31+C33+C13+C27</f>
        <v>2011.3</v>
      </c>
      <c r="D35" s="23">
        <f>D11+D18+D20+D23+D24+D29+D31+D33+D13+D27</f>
        <v>1572.7999999999997</v>
      </c>
      <c r="E35" s="23">
        <f t="shared" si="0"/>
        <v>78.19818028141002</v>
      </c>
      <c r="F35" s="11"/>
    </row>
    <row r="36" spans="1:6" ht="32.25" customHeight="1">
      <c r="A36" s="21" t="s">
        <v>80</v>
      </c>
      <c r="B36" s="24" t="s">
        <v>81</v>
      </c>
      <c r="C36" s="23">
        <f>C37+C39+C43+C46</f>
        <v>1704.3</v>
      </c>
      <c r="D36" s="23">
        <f>D37+D39+D43+D46</f>
        <v>569.0999999999999</v>
      </c>
      <c r="E36" s="23">
        <f t="shared" si="0"/>
        <v>33.39200844921668</v>
      </c>
      <c r="F36" s="12"/>
    </row>
    <row r="37" spans="1:6" ht="48" customHeight="1">
      <c r="A37" s="21" t="s">
        <v>35</v>
      </c>
      <c r="B37" s="49" t="s">
        <v>240</v>
      </c>
      <c r="C37" s="23">
        <f>C38</f>
        <v>625</v>
      </c>
      <c r="D37" s="23">
        <f>D38</f>
        <v>260.4</v>
      </c>
      <c r="E37" s="23">
        <f t="shared" si="0"/>
        <v>41.663999999999994</v>
      </c>
      <c r="F37" s="12"/>
    </row>
    <row r="38" spans="1:6" ht="52.5" customHeight="1">
      <c r="A38" s="20" t="s">
        <v>14</v>
      </c>
      <c r="B38" s="25" t="s">
        <v>131</v>
      </c>
      <c r="C38" s="26">
        <v>625</v>
      </c>
      <c r="D38" s="26">
        <v>260.4</v>
      </c>
      <c r="E38" s="26">
        <f t="shared" si="0"/>
        <v>41.663999999999994</v>
      </c>
      <c r="F38" s="12"/>
    </row>
    <row r="39" spans="1:6" ht="48.75" customHeight="1">
      <c r="A39" s="21" t="s">
        <v>242</v>
      </c>
      <c r="B39" s="49" t="s">
        <v>241</v>
      </c>
      <c r="C39" s="23">
        <f>C40+C41+C42</f>
        <v>658</v>
      </c>
      <c r="D39" s="23">
        <f>D40+D41+D42</f>
        <v>274.2</v>
      </c>
      <c r="E39" s="23">
        <f t="shared" si="0"/>
        <v>41.671732522796354</v>
      </c>
      <c r="F39" s="12"/>
    </row>
    <row r="40" spans="1:6" ht="35.25" customHeight="1">
      <c r="A40" s="20" t="s">
        <v>84</v>
      </c>
      <c r="B40" s="25" t="s">
        <v>212</v>
      </c>
      <c r="C40" s="26">
        <v>658</v>
      </c>
      <c r="D40" s="26">
        <v>274.2</v>
      </c>
      <c r="E40" s="26">
        <f t="shared" si="0"/>
        <v>41.671732522796354</v>
      </c>
      <c r="F40" s="12"/>
    </row>
    <row r="41" spans="1:6" ht="64.5" customHeight="1">
      <c r="A41" s="20" t="s">
        <v>84</v>
      </c>
      <c r="B41" s="74" t="s">
        <v>210</v>
      </c>
      <c r="C41" s="58"/>
      <c r="D41" s="26"/>
      <c r="E41" s="26"/>
      <c r="F41" s="12"/>
    </row>
    <row r="42" spans="1:6" ht="35.25" customHeight="1">
      <c r="A42" s="20" t="s">
        <v>84</v>
      </c>
      <c r="B42" s="74" t="s">
        <v>216</v>
      </c>
      <c r="C42" s="58"/>
      <c r="D42" s="26"/>
      <c r="E42" s="26"/>
      <c r="F42" s="12"/>
    </row>
    <row r="43" spans="1:6" ht="54" customHeight="1">
      <c r="A43" s="66" t="s">
        <v>50</v>
      </c>
      <c r="B43" s="75" t="s">
        <v>41</v>
      </c>
      <c r="C43" s="23">
        <f>C44+C45</f>
        <v>41.300000000000004</v>
      </c>
      <c r="D43" s="23">
        <f>D44+D45</f>
        <v>34.5</v>
      </c>
      <c r="E43" s="23">
        <f t="shared" si="0"/>
        <v>83.53510895883777</v>
      </c>
      <c r="F43" s="12"/>
    </row>
    <row r="44" spans="1:6" ht="75" customHeight="1">
      <c r="A44" s="20" t="s">
        <v>54</v>
      </c>
      <c r="B44" s="25" t="s">
        <v>51</v>
      </c>
      <c r="C44" s="26">
        <v>39.6</v>
      </c>
      <c r="D44" s="26">
        <v>33.7</v>
      </c>
      <c r="E44" s="26">
        <f t="shared" si="0"/>
        <v>85.1010101010101</v>
      </c>
      <c r="F44" s="12"/>
    </row>
    <row r="45" spans="1:6" ht="52.5" customHeight="1">
      <c r="A45" s="20" t="s">
        <v>132</v>
      </c>
      <c r="B45" s="30" t="s">
        <v>118</v>
      </c>
      <c r="C45" s="26">
        <v>1.7</v>
      </c>
      <c r="D45" s="26">
        <v>0.8</v>
      </c>
      <c r="E45" s="26">
        <f t="shared" si="0"/>
        <v>47.05882352941177</v>
      </c>
      <c r="F45" s="12"/>
    </row>
    <row r="46" spans="1:6" ht="23.25" customHeight="1">
      <c r="A46" s="21" t="s">
        <v>156</v>
      </c>
      <c r="B46" s="24" t="s">
        <v>48</v>
      </c>
      <c r="C46" s="23">
        <f>C48+C47</f>
        <v>380</v>
      </c>
      <c r="D46" s="23">
        <f>D48+D47</f>
        <v>0</v>
      </c>
      <c r="E46" s="23">
        <f t="shared" si="0"/>
        <v>0</v>
      </c>
      <c r="F46" s="12"/>
    </row>
    <row r="47" spans="1:6" ht="97.5" customHeight="1">
      <c r="A47" s="20" t="s">
        <v>184</v>
      </c>
      <c r="B47" s="30" t="s">
        <v>178</v>
      </c>
      <c r="C47" s="23"/>
      <c r="D47" s="26"/>
      <c r="E47" s="23"/>
      <c r="F47" s="11"/>
    </row>
    <row r="48" spans="1:6" ht="37.5" customHeight="1">
      <c r="A48" s="20" t="s">
        <v>157</v>
      </c>
      <c r="B48" s="30" t="s">
        <v>91</v>
      </c>
      <c r="C48" s="26">
        <v>380</v>
      </c>
      <c r="D48" s="26"/>
      <c r="E48" s="26">
        <f t="shared" si="0"/>
        <v>0</v>
      </c>
      <c r="F48" s="11"/>
    </row>
    <row r="49" spans="1:6" ht="19.5" customHeight="1">
      <c r="A49" s="21"/>
      <c r="B49" s="24" t="s">
        <v>133</v>
      </c>
      <c r="C49" s="23">
        <f>C35+C36</f>
        <v>3715.6</v>
      </c>
      <c r="D49" s="23">
        <f>D35+D36</f>
        <v>2141.8999999999996</v>
      </c>
      <c r="E49" s="23">
        <f t="shared" si="0"/>
        <v>57.64614059640434</v>
      </c>
      <c r="F49" s="11"/>
    </row>
    <row r="50" spans="1:5" ht="15.75">
      <c r="A50" s="93" t="s">
        <v>95</v>
      </c>
      <c r="B50" s="94"/>
      <c r="C50" s="94"/>
      <c r="D50" s="94"/>
      <c r="E50" s="94"/>
    </row>
    <row r="51" spans="1:5" ht="18.75" customHeight="1">
      <c r="A51" s="21" t="s">
        <v>15</v>
      </c>
      <c r="B51" s="24" t="s">
        <v>16</v>
      </c>
      <c r="C51" s="21">
        <f>SUM(C52:C55)</f>
        <v>2291.1000000000004</v>
      </c>
      <c r="D51" s="21">
        <f>SUM(D52:D55)</f>
        <v>1018.4</v>
      </c>
      <c r="E51" s="23">
        <f aca="true" t="shared" si="1" ref="E51:E76">D51/C51*100</f>
        <v>44.45026406529614</v>
      </c>
    </row>
    <row r="52" spans="1:5" ht="71.25" customHeight="1">
      <c r="A52" s="20" t="s">
        <v>17</v>
      </c>
      <c r="B52" s="25" t="s">
        <v>56</v>
      </c>
      <c r="C52" s="20">
        <v>646.2</v>
      </c>
      <c r="D52" s="20">
        <v>321.5</v>
      </c>
      <c r="E52" s="26">
        <f t="shared" si="1"/>
        <v>49.75239863819251</v>
      </c>
    </row>
    <row r="53" spans="1:5" ht="100.5" customHeight="1">
      <c r="A53" s="20" t="s">
        <v>18</v>
      </c>
      <c r="B53" s="25" t="s">
        <v>164</v>
      </c>
      <c r="C53" s="20">
        <v>1402.4</v>
      </c>
      <c r="D53" s="20">
        <v>606</v>
      </c>
      <c r="E53" s="26">
        <f t="shared" si="1"/>
        <v>43.21163719338277</v>
      </c>
    </row>
    <row r="54" spans="1:5" ht="27" customHeight="1">
      <c r="A54" s="20" t="s">
        <v>158</v>
      </c>
      <c r="B54" s="25" t="s">
        <v>139</v>
      </c>
      <c r="C54" s="20">
        <v>1.5</v>
      </c>
      <c r="D54" s="20"/>
      <c r="E54" s="26">
        <f t="shared" si="1"/>
        <v>0</v>
      </c>
    </row>
    <row r="55" spans="1:5" ht="38.25" customHeight="1">
      <c r="A55" s="20" t="s">
        <v>159</v>
      </c>
      <c r="B55" s="25" t="s">
        <v>140</v>
      </c>
      <c r="C55" s="20">
        <v>241</v>
      </c>
      <c r="D55" s="20">
        <v>90.9</v>
      </c>
      <c r="E55" s="26">
        <f t="shared" si="1"/>
        <v>37.71784232365146</v>
      </c>
    </row>
    <row r="56" spans="1:5" ht="23.25" customHeight="1">
      <c r="A56" s="21" t="s">
        <v>19</v>
      </c>
      <c r="B56" s="24" t="s">
        <v>20</v>
      </c>
      <c r="C56" s="21">
        <f>C57</f>
        <v>39.6</v>
      </c>
      <c r="D56" s="21">
        <f>D57</f>
        <v>19.8</v>
      </c>
      <c r="E56" s="23">
        <f t="shared" si="1"/>
        <v>50</v>
      </c>
    </row>
    <row r="57" spans="1:5" ht="41.25" customHeight="1">
      <c r="A57" s="20" t="s">
        <v>42</v>
      </c>
      <c r="B57" s="25" t="s">
        <v>43</v>
      </c>
      <c r="C57" s="81">
        <v>39.6</v>
      </c>
      <c r="D57" s="81">
        <v>19.8</v>
      </c>
      <c r="E57" s="26">
        <f t="shared" si="1"/>
        <v>50</v>
      </c>
    </row>
    <row r="58" spans="1:5" ht="49.5" customHeight="1">
      <c r="A58" s="21" t="s">
        <v>21</v>
      </c>
      <c r="B58" s="24" t="s">
        <v>186</v>
      </c>
      <c r="C58" s="21">
        <f>C59+C60</f>
        <v>50</v>
      </c>
      <c r="D58" s="21">
        <f>D59+D60</f>
        <v>40.2</v>
      </c>
      <c r="E58" s="23">
        <f t="shared" si="1"/>
        <v>80.4</v>
      </c>
    </row>
    <row r="59" spans="1:5" ht="39" customHeight="1">
      <c r="A59" s="20" t="s">
        <v>22</v>
      </c>
      <c r="B59" s="80" t="s">
        <v>141</v>
      </c>
      <c r="C59" s="20">
        <v>1</v>
      </c>
      <c r="D59" s="20"/>
      <c r="E59" s="26">
        <f t="shared" si="1"/>
        <v>0</v>
      </c>
    </row>
    <row r="60" spans="1:5" ht="43.5" customHeight="1">
      <c r="A60" s="20" t="s">
        <v>115</v>
      </c>
      <c r="B60" s="25" t="s">
        <v>187</v>
      </c>
      <c r="C60" s="20">
        <v>49</v>
      </c>
      <c r="D60" s="20">
        <v>40.2</v>
      </c>
      <c r="E60" s="26">
        <f t="shared" si="1"/>
        <v>82.04081632653062</v>
      </c>
    </row>
    <row r="61" spans="1:5" ht="30" customHeight="1">
      <c r="A61" s="21" t="s">
        <v>37</v>
      </c>
      <c r="B61" s="24" t="s">
        <v>38</v>
      </c>
      <c r="C61" s="21">
        <f>C62</f>
        <v>632.7</v>
      </c>
      <c r="D61" s="21">
        <f>D62</f>
        <v>204.4</v>
      </c>
      <c r="E61" s="23">
        <f t="shared" si="1"/>
        <v>32.30599020072704</v>
      </c>
    </row>
    <row r="62" spans="1:5" ht="36.75" customHeight="1">
      <c r="A62" s="20" t="s">
        <v>175</v>
      </c>
      <c r="B62" s="25" t="s">
        <v>237</v>
      </c>
      <c r="C62" s="20">
        <v>632.7</v>
      </c>
      <c r="D62" s="20">
        <v>204.4</v>
      </c>
      <c r="E62" s="26">
        <f t="shared" si="1"/>
        <v>32.30599020072704</v>
      </c>
    </row>
    <row r="63" spans="1:5" ht="27.75" customHeight="1">
      <c r="A63" s="21" t="s">
        <v>23</v>
      </c>
      <c r="B63" s="24" t="s">
        <v>24</v>
      </c>
      <c r="C63" s="21">
        <f>SUM(C64:C65)</f>
        <v>566</v>
      </c>
      <c r="D63" s="21">
        <f>SUM(D65:D65)</f>
        <v>236.4</v>
      </c>
      <c r="E63" s="23">
        <f t="shared" si="1"/>
        <v>41.766784452296825</v>
      </c>
    </row>
    <row r="64" spans="1:5" ht="27.75" customHeight="1">
      <c r="A64" s="20" t="s">
        <v>25</v>
      </c>
      <c r="B64" s="25" t="s">
        <v>36</v>
      </c>
      <c r="C64" s="20">
        <v>466</v>
      </c>
      <c r="D64" s="20"/>
      <c r="E64" s="26">
        <f>D64/C64*100</f>
        <v>0</v>
      </c>
    </row>
    <row r="65" spans="1:5" ht="25.5" customHeight="1">
      <c r="A65" s="20" t="s">
        <v>44</v>
      </c>
      <c r="B65" s="25" t="s">
        <v>34</v>
      </c>
      <c r="C65" s="20">
        <v>100</v>
      </c>
      <c r="D65" s="20">
        <v>236.4</v>
      </c>
      <c r="E65" s="26">
        <f t="shared" si="1"/>
        <v>236.39999999999998</v>
      </c>
    </row>
    <row r="66" spans="1:5" ht="21" customHeight="1">
      <c r="A66" s="21" t="s">
        <v>26</v>
      </c>
      <c r="B66" s="24" t="s">
        <v>27</v>
      </c>
      <c r="C66" s="21">
        <f>C67</f>
        <v>5</v>
      </c>
      <c r="D66" s="21">
        <f>D67</f>
        <v>1</v>
      </c>
      <c r="E66" s="23">
        <f t="shared" si="1"/>
        <v>20</v>
      </c>
    </row>
    <row r="67" spans="1:5" ht="39.75" customHeight="1">
      <c r="A67" s="20" t="s">
        <v>32</v>
      </c>
      <c r="B67" s="25" t="s">
        <v>45</v>
      </c>
      <c r="C67" s="81">
        <v>5</v>
      </c>
      <c r="D67" s="81">
        <v>1</v>
      </c>
      <c r="E67" s="26">
        <f t="shared" si="1"/>
        <v>20</v>
      </c>
    </row>
    <row r="68" spans="1:5" ht="26.25" customHeight="1">
      <c r="A68" s="21" t="s">
        <v>28</v>
      </c>
      <c r="B68" s="24" t="s">
        <v>204</v>
      </c>
      <c r="C68" s="21">
        <f>C69</f>
        <v>1234.4</v>
      </c>
      <c r="D68" s="21">
        <f>D69</f>
        <v>480.5</v>
      </c>
      <c r="E68" s="23">
        <f t="shared" si="1"/>
        <v>38.92579390797148</v>
      </c>
    </row>
    <row r="69" spans="1:5" ht="29.25" customHeight="1">
      <c r="A69" s="20" t="s">
        <v>29</v>
      </c>
      <c r="B69" s="25" t="s">
        <v>30</v>
      </c>
      <c r="C69" s="20">
        <v>1234.4</v>
      </c>
      <c r="D69" s="20">
        <v>480.5</v>
      </c>
      <c r="E69" s="26">
        <f t="shared" si="1"/>
        <v>38.92579390797148</v>
      </c>
    </row>
    <row r="70" spans="1:5" ht="27.75" customHeight="1">
      <c r="A70" s="21">
        <v>1000</v>
      </c>
      <c r="B70" s="24" t="s">
        <v>46</v>
      </c>
      <c r="C70" s="21">
        <f>C71</f>
        <v>190.3</v>
      </c>
      <c r="D70" s="21">
        <f>D71</f>
        <v>95.1</v>
      </c>
      <c r="E70" s="23">
        <f t="shared" si="1"/>
        <v>49.97372569626904</v>
      </c>
    </row>
    <row r="71" spans="1:5" ht="25.5" customHeight="1">
      <c r="A71" s="20">
        <v>1001</v>
      </c>
      <c r="B71" s="25" t="s">
        <v>138</v>
      </c>
      <c r="C71" s="20">
        <v>190.3</v>
      </c>
      <c r="D71" s="20">
        <v>95.1</v>
      </c>
      <c r="E71" s="26">
        <f t="shared" si="1"/>
        <v>49.97372569626904</v>
      </c>
    </row>
    <row r="72" spans="1:5" ht="25.5" customHeight="1">
      <c r="A72" s="21">
        <v>1100</v>
      </c>
      <c r="B72" s="24" t="s">
        <v>60</v>
      </c>
      <c r="C72" s="21">
        <f>C73</f>
        <v>3</v>
      </c>
      <c r="D72" s="21">
        <f>D73</f>
        <v>0</v>
      </c>
      <c r="E72" s="23">
        <f t="shared" si="1"/>
        <v>0</v>
      </c>
    </row>
    <row r="73" spans="1:5" ht="26.25" customHeight="1">
      <c r="A73" s="20">
        <v>1101</v>
      </c>
      <c r="B73" s="25" t="s">
        <v>161</v>
      </c>
      <c r="C73" s="20">
        <v>3</v>
      </c>
      <c r="D73" s="20"/>
      <c r="E73" s="26">
        <f t="shared" si="1"/>
        <v>0</v>
      </c>
    </row>
    <row r="74" spans="1:5" ht="25.5" customHeight="1">
      <c r="A74" s="21">
        <v>1200</v>
      </c>
      <c r="B74" s="24" t="s">
        <v>162</v>
      </c>
      <c r="C74" s="21">
        <f>C75</f>
        <v>5</v>
      </c>
      <c r="D74" s="21">
        <f>D75</f>
        <v>5</v>
      </c>
      <c r="E74" s="23">
        <f t="shared" si="1"/>
        <v>100</v>
      </c>
    </row>
    <row r="75" spans="1:5" ht="39" customHeight="1">
      <c r="A75" s="20">
        <v>1202</v>
      </c>
      <c r="B75" s="25" t="s">
        <v>163</v>
      </c>
      <c r="C75" s="20">
        <v>5</v>
      </c>
      <c r="D75" s="20">
        <v>5</v>
      </c>
      <c r="E75" s="26">
        <f t="shared" si="1"/>
        <v>100</v>
      </c>
    </row>
    <row r="76" spans="1:5" ht="17.25" customHeight="1">
      <c r="A76" s="20"/>
      <c r="B76" s="21" t="s">
        <v>31</v>
      </c>
      <c r="C76" s="21">
        <f>C74+C72+C68+C66+C63+C61+C58+C56+C51+C70</f>
        <v>5017.100000000001</v>
      </c>
      <c r="D76" s="21">
        <f>D74+D72+D68+D66+D63+D61+D58+D56+D51+D70</f>
        <v>2100.7999999999997</v>
      </c>
      <c r="E76" s="23">
        <f t="shared" si="1"/>
        <v>41.8727950409599</v>
      </c>
    </row>
    <row r="77" spans="1:5" ht="53.25" customHeight="1">
      <c r="A77" s="21" t="s">
        <v>98</v>
      </c>
      <c r="B77" s="31" t="s">
        <v>100</v>
      </c>
      <c r="C77" s="32">
        <f>C49-C76</f>
        <v>-1301.5000000000014</v>
      </c>
      <c r="D77" s="32">
        <f>D49-D76</f>
        <v>41.09999999999991</v>
      </c>
      <c r="E77" s="23"/>
    </row>
    <row r="78" spans="1:5" ht="39.75" customHeight="1">
      <c r="A78" s="21" t="s">
        <v>99</v>
      </c>
      <c r="B78" s="31" t="s">
        <v>101</v>
      </c>
      <c r="C78" s="32">
        <f>-C77</f>
        <v>1301.5000000000014</v>
      </c>
      <c r="D78" s="32">
        <f>-D77</f>
        <v>-41.09999999999991</v>
      </c>
      <c r="E78" s="23"/>
    </row>
    <row r="79" spans="1:5" ht="15.75">
      <c r="A79" s="34"/>
      <c r="B79" s="31" t="s">
        <v>102</v>
      </c>
      <c r="C79" s="32">
        <f>C78</f>
        <v>1301.5000000000014</v>
      </c>
      <c r="D79" s="32">
        <f>D78</f>
        <v>-41.09999999999991</v>
      </c>
      <c r="E79" s="26"/>
    </row>
    <row r="80" spans="1:5" ht="15">
      <c r="A80" s="84"/>
      <c r="B80" s="36"/>
      <c r="C80" s="36"/>
      <c r="D80" s="36"/>
      <c r="E80" s="36"/>
    </row>
    <row r="81" spans="1:5" ht="15">
      <c r="A81" s="84"/>
      <c r="B81" s="36"/>
      <c r="C81" s="36"/>
      <c r="D81" s="36"/>
      <c r="E81" s="36"/>
    </row>
  </sheetData>
  <sheetProtection/>
  <mergeCells count="5">
    <mergeCell ref="C1:E1"/>
    <mergeCell ref="A6:E6"/>
    <mergeCell ref="A7:E7"/>
    <mergeCell ref="C3:E3"/>
    <mergeCell ref="A50:E50"/>
  </mergeCells>
  <printOptions/>
  <pageMargins left="0.52" right="0.17" top="0.37" bottom="0.2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="85" zoomScaleNormal="85" zoomScalePageLayoutView="0" workbookViewId="0" topLeftCell="A66">
      <selection activeCell="D72" sqref="D72"/>
    </sheetView>
  </sheetViews>
  <sheetFormatPr defaultColWidth="9.00390625" defaultRowHeight="12.75"/>
  <cols>
    <col min="1" max="1" width="30.875" style="86" customWidth="1"/>
    <col min="2" max="2" width="37.875" style="0" customWidth="1"/>
    <col min="3" max="3" width="10.625" style="0" customWidth="1"/>
    <col min="4" max="4" width="10.75390625" style="0" customWidth="1"/>
  </cols>
  <sheetData>
    <row r="1" spans="1:5" ht="15.75">
      <c r="A1" s="84"/>
      <c r="B1" s="19"/>
      <c r="C1" s="105" t="s">
        <v>97</v>
      </c>
      <c r="D1" s="105"/>
      <c r="E1" s="105"/>
    </row>
    <row r="2" spans="1:5" ht="15">
      <c r="A2" s="84"/>
      <c r="B2" s="19"/>
      <c r="C2" s="19"/>
      <c r="D2" s="19"/>
      <c r="E2" s="19"/>
    </row>
    <row r="3" spans="1:5" ht="15">
      <c r="A3" s="84"/>
      <c r="B3" s="19"/>
      <c r="C3" s="101" t="s">
        <v>96</v>
      </c>
      <c r="D3" s="101"/>
      <c r="E3" s="101"/>
    </row>
    <row r="4" spans="1:5" ht="15">
      <c r="A4" s="84"/>
      <c r="B4" s="19"/>
      <c r="C4" s="19"/>
      <c r="D4" s="19"/>
      <c r="E4" s="19"/>
    </row>
    <row r="5" spans="1:5" ht="15">
      <c r="A5" s="84"/>
      <c r="B5" s="19"/>
      <c r="C5" s="19"/>
      <c r="D5" s="19"/>
      <c r="E5" s="19"/>
    </row>
    <row r="6" spans="1:5" ht="15.75">
      <c r="A6" s="100" t="s">
        <v>194</v>
      </c>
      <c r="B6" s="100"/>
      <c r="C6" s="100"/>
      <c r="D6" s="100"/>
      <c r="E6" s="100"/>
    </row>
    <row r="7" spans="1:5" ht="15.75">
      <c r="A7" s="91" t="s">
        <v>291</v>
      </c>
      <c r="B7" s="91"/>
      <c r="C7" s="91"/>
      <c r="D7" s="91"/>
      <c r="E7" s="91"/>
    </row>
    <row r="8" spans="1:5" ht="15.75">
      <c r="A8" s="48"/>
      <c r="B8" s="2"/>
      <c r="C8" s="2"/>
      <c r="D8" s="2"/>
      <c r="E8" s="2"/>
    </row>
    <row r="9" spans="1:5" ht="15.75">
      <c r="A9" s="48"/>
      <c r="B9" s="2"/>
      <c r="C9" s="2"/>
      <c r="D9" s="2"/>
      <c r="E9" s="3" t="s">
        <v>114</v>
      </c>
    </row>
    <row r="10" spans="1:6" ht="64.5" customHeight="1">
      <c r="A10" s="72" t="s">
        <v>33</v>
      </c>
      <c r="B10" s="72" t="s">
        <v>120</v>
      </c>
      <c r="C10" s="72" t="s">
        <v>261</v>
      </c>
      <c r="D10" s="72" t="s">
        <v>290</v>
      </c>
      <c r="E10" s="72" t="s">
        <v>88</v>
      </c>
      <c r="F10" s="4"/>
    </row>
    <row r="11" spans="1:6" ht="15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4"/>
    </row>
    <row r="12" spans="1:6" ht="15.75">
      <c r="A12" s="21" t="s">
        <v>61</v>
      </c>
      <c r="B12" s="22" t="s">
        <v>143</v>
      </c>
      <c r="C12" s="23">
        <f>C13+C15+C17+C20+C22+C26+C30+C28+C24</f>
        <v>644.8</v>
      </c>
      <c r="D12" s="23">
        <f>D13+D15+D17+D20+D22+D26+D30+D28+D24</f>
        <v>236.7</v>
      </c>
      <c r="E12" s="64">
        <f aca="true" t="shared" si="0" ref="E12:E19">D12/C12*100</f>
        <v>36.7090570719603</v>
      </c>
      <c r="F12" s="5"/>
    </row>
    <row r="13" spans="1:6" ht="18.75" customHeight="1">
      <c r="A13" s="21" t="s">
        <v>0</v>
      </c>
      <c r="B13" s="24" t="s">
        <v>62</v>
      </c>
      <c r="C13" s="23">
        <f>C14</f>
        <v>213</v>
      </c>
      <c r="D13" s="23">
        <f>D14</f>
        <v>80.7</v>
      </c>
      <c r="E13" s="64">
        <f t="shared" si="0"/>
        <v>37.88732394366197</v>
      </c>
      <c r="F13" s="6"/>
    </row>
    <row r="14" spans="1:6" ht="17.25" customHeight="1">
      <c r="A14" s="20" t="s">
        <v>1</v>
      </c>
      <c r="B14" s="25" t="s">
        <v>2</v>
      </c>
      <c r="C14" s="26">
        <v>213</v>
      </c>
      <c r="D14" s="26">
        <v>80.7</v>
      </c>
      <c r="E14" s="65">
        <f t="shared" si="0"/>
        <v>37.88732394366197</v>
      </c>
      <c r="F14" s="7"/>
    </row>
    <row r="15" spans="1:6" ht="21" customHeight="1">
      <c r="A15" s="21" t="s">
        <v>3</v>
      </c>
      <c r="B15" s="24" t="s">
        <v>63</v>
      </c>
      <c r="C15" s="23">
        <f>C16</f>
        <v>90</v>
      </c>
      <c r="D15" s="23">
        <f>D16</f>
        <v>134.3</v>
      </c>
      <c r="E15" s="64">
        <f t="shared" si="0"/>
        <v>149.22222222222223</v>
      </c>
      <c r="F15" s="6"/>
    </row>
    <row r="16" spans="1:6" ht="36" customHeight="1">
      <c r="A16" s="20" t="s">
        <v>64</v>
      </c>
      <c r="B16" s="25" t="s">
        <v>6</v>
      </c>
      <c r="C16" s="26">
        <v>90</v>
      </c>
      <c r="D16" s="26">
        <v>134.3</v>
      </c>
      <c r="E16" s="65">
        <f t="shared" si="0"/>
        <v>149.22222222222223</v>
      </c>
      <c r="F16" s="4"/>
    </row>
    <row r="17" spans="1:6" ht="22.5" customHeight="1">
      <c r="A17" s="21" t="s">
        <v>65</v>
      </c>
      <c r="B17" s="24" t="s">
        <v>66</v>
      </c>
      <c r="C17" s="23">
        <f>C18+C19</f>
        <v>341.8</v>
      </c>
      <c r="D17" s="23">
        <f>D18+D19</f>
        <v>17.7</v>
      </c>
      <c r="E17" s="64">
        <f t="shared" si="0"/>
        <v>5.1784669397308365</v>
      </c>
      <c r="F17" s="6"/>
    </row>
    <row r="18" spans="1:6" ht="38.25" customHeight="1">
      <c r="A18" s="20" t="s">
        <v>67</v>
      </c>
      <c r="B18" s="25" t="s">
        <v>68</v>
      </c>
      <c r="C18" s="26">
        <v>26.8</v>
      </c>
      <c r="D18" s="26">
        <v>0.3</v>
      </c>
      <c r="E18" s="64">
        <f t="shared" si="0"/>
        <v>1.1194029850746268</v>
      </c>
      <c r="F18" s="4"/>
    </row>
    <row r="19" spans="1:6" ht="18" customHeight="1">
      <c r="A19" s="20" t="s">
        <v>69</v>
      </c>
      <c r="B19" s="25" t="s">
        <v>70</v>
      </c>
      <c r="C19" s="26">
        <v>315</v>
      </c>
      <c r="D19" s="26">
        <v>17.4</v>
      </c>
      <c r="E19" s="64">
        <f t="shared" si="0"/>
        <v>5.523809523809523</v>
      </c>
      <c r="F19" s="4"/>
    </row>
    <row r="20" spans="1:6" ht="18.75" customHeight="1">
      <c r="A20" s="21" t="s">
        <v>52</v>
      </c>
      <c r="B20" s="24" t="s">
        <v>53</v>
      </c>
      <c r="C20" s="23">
        <f>C21</f>
        <v>0</v>
      </c>
      <c r="D20" s="23">
        <f>D21</f>
        <v>0</v>
      </c>
      <c r="E20" s="64"/>
      <c r="F20" s="6"/>
    </row>
    <row r="21" spans="1:6" ht="19.5" customHeight="1">
      <c r="A21" s="20" t="s">
        <v>52</v>
      </c>
      <c r="B21" s="25" t="s">
        <v>40</v>
      </c>
      <c r="C21" s="26">
        <v>0</v>
      </c>
      <c r="D21" s="26"/>
      <c r="E21" s="65"/>
      <c r="F21" s="4"/>
    </row>
    <row r="22" spans="1:6" ht="69.75" customHeight="1">
      <c r="A22" s="21" t="s">
        <v>71</v>
      </c>
      <c r="B22" s="24" t="s">
        <v>72</v>
      </c>
      <c r="C22" s="23">
        <f>C23</f>
        <v>0</v>
      </c>
      <c r="D22" s="23">
        <f>D23</f>
        <v>0</v>
      </c>
      <c r="E22" s="64"/>
      <c r="F22" s="6"/>
    </row>
    <row r="23" spans="1:6" ht="127.5" customHeight="1">
      <c r="A23" s="20" t="s">
        <v>179</v>
      </c>
      <c r="B23" s="25" t="s">
        <v>73</v>
      </c>
      <c r="C23" s="26"/>
      <c r="D23" s="26"/>
      <c r="E23" s="65"/>
      <c r="F23" s="4"/>
    </row>
    <row r="24" spans="1:6" ht="47.25" customHeight="1">
      <c r="A24" s="21" t="s">
        <v>150</v>
      </c>
      <c r="B24" s="24" t="s">
        <v>236</v>
      </c>
      <c r="C24" s="23">
        <f>C25</f>
        <v>0</v>
      </c>
      <c r="D24" s="23">
        <f>D25</f>
        <v>0</v>
      </c>
      <c r="E24" s="23"/>
      <c r="F24" s="4"/>
    </row>
    <row r="25" spans="1:6" ht="37.5" customHeight="1">
      <c r="A25" s="20" t="s">
        <v>239</v>
      </c>
      <c r="B25" s="25" t="s">
        <v>235</v>
      </c>
      <c r="C25" s="26"/>
      <c r="D25" s="26"/>
      <c r="E25" s="26"/>
      <c r="F25" s="4"/>
    </row>
    <row r="26" spans="1:6" ht="52.5" customHeight="1">
      <c r="A26" s="21" t="s">
        <v>76</v>
      </c>
      <c r="B26" s="24" t="s">
        <v>77</v>
      </c>
      <c r="C26" s="23">
        <f>C27</f>
        <v>0</v>
      </c>
      <c r="D26" s="23">
        <f>D27</f>
        <v>0</v>
      </c>
      <c r="E26" s="65"/>
      <c r="F26" s="4"/>
    </row>
    <row r="27" spans="1:6" ht="84" customHeight="1">
      <c r="A27" s="20" t="s">
        <v>180</v>
      </c>
      <c r="B27" s="25" t="s">
        <v>78</v>
      </c>
      <c r="C27" s="26"/>
      <c r="D27" s="26"/>
      <c r="E27" s="65"/>
      <c r="F27" s="4"/>
    </row>
    <row r="28" spans="1:6" ht="40.5" customHeight="1">
      <c r="A28" s="21" t="s">
        <v>205</v>
      </c>
      <c r="B28" s="24" t="s">
        <v>201</v>
      </c>
      <c r="C28" s="23">
        <f>C29</f>
        <v>0</v>
      </c>
      <c r="D28" s="23">
        <f>D29</f>
        <v>4</v>
      </c>
      <c r="E28" s="64"/>
      <c r="F28" s="4"/>
    </row>
    <row r="29" spans="1:6" ht="78.75" customHeight="1">
      <c r="A29" s="20" t="s">
        <v>206</v>
      </c>
      <c r="B29" s="25" t="s">
        <v>207</v>
      </c>
      <c r="C29" s="26"/>
      <c r="D29" s="26">
        <v>4</v>
      </c>
      <c r="E29" s="65"/>
      <c r="F29" s="4"/>
    </row>
    <row r="30" spans="1:6" ht="21" customHeight="1">
      <c r="A30" s="21" t="s">
        <v>144</v>
      </c>
      <c r="B30" s="24" t="s">
        <v>92</v>
      </c>
      <c r="C30" s="23"/>
      <c r="D30" s="23">
        <f>D31</f>
        <v>0</v>
      </c>
      <c r="E30" s="65"/>
      <c r="F30" s="4"/>
    </row>
    <row r="31" spans="1:6" ht="31.5">
      <c r="A31" s="27" t="s">
        <v>145</v>
      </c>
      <c r="B31" s="28" t="s">
        <v>93</v>
      </c>
      <c r="C31" s="26"/>
      <c r="D31" s="26">
        <v>0</v>
      </c>
      <c r="E31" s="65"/>
      <c r="F31" s="4"/>
    </row>
    <row r="32" spans="1:6" ht="21" customHeight="1">
      <c r="A32" s="21"/>
      <c r="B32" s="24" t="s">
        <v>79</v>
      </c>
      <c r="C32" s="23">
        <f>C12</f>
        <v>644.8</v>
      </c>
      <c r="D32" s="23">
        <f>D12</f>
        <v>236.7</v>
      </c>
      <c r="E32" s="64">
        <f aca="true" t="shared" si="1" ref="E32:E44">D32/C32*100</f>
        <v>36.7090570719603</v>
      </c>
      <c r="F32" s="5"/>
    </row>
    <row r="33" spans="1:6" ht="22.5" customHeight="1">
      <c r="A33" s="21" t="s">
        <v>80</v>
      </c>
      <c r="B33" s="24" t="s">
        <v>81</v>
      </c>
      <c r="C33" s="23">
        <f>C34+C37+C40+C43+C47</f>
        <v>3561.9</v>
      </c>
      <c r="D33" s="23">
        <f>D34+D37+D40+D43+D47</f>
        <v>1327.7</v>
      </c>
      <c r="E33" s="64">
        <f t="shared" si="1"/>
        <v>37.27504983295432</v>
      </c>
      <c r="F33" s="5"/>
    </row>
    <row r="34" spans="1:6" ht="51" customHeight="1">
      <c r="A34" s="21" t="s">
        <v>35</v>
      </c>
      <c r="B34" s="49" t="s">
        <v>240</v>
      </c>
      <c r="C34" s="23">
        <f>C35+C36</f>
        <v>840</v>
      </c>
      <c r="D34" s="23">
        <f>D35+D36</f>
        <v>350</v>
      </c>
      <c r="E34" s="64">
        <f t="shared" si="1"/>
        <v>41.66666666666667</v>
      </c>
      <c r="F34" s="4"/>
    </row>
    <row r="35" spans="1:6" ht="48.75" customHeight="1">
      <c r="A35" s="20" t="s">
        <v>14</v>
      </c>
      <c r="B35" s="25" t="s">
        <v>83</v>
      </c>
      <c r="C35" s="26">
        <v>840</v>
      </c>
      <c r="D35" s="26">
        <v>350</v>
      </c>
      <c r="E35" s="65">
        <f t="shared" si="1"/>
        <v>41.66666666666667</v>
      </c>
      <c r="F35" s="4"/>
    </row>
    <row r="36" spans="1:6" ht="48.75" customHeight="1">
      <c r="A36" s="41" t="s">
        <v>208</v>
      </c>
      <c r="B36" s="74" t="s">
        <v>209</v>
      </c>
      <c r="C36" s="58"/>
      <c r="D36" s="26"/>
      <c r="E36" s="65"/>
      <c r="F36" s="4"/>
    </row>
    <row r="37" spans="1:6" ht="53.25" customHeight="1">
      <c r="A37" s="66" t="s">
        <v>176</v>
      </c>
      <c r="B37" s="49" t="s">
        <v>241</v>
      </c>
      <c r="C37" s="23">
        <f>C38+C39</f>
        <v>2263</v>
      </c>
      <c r="D37" s="23">
        <f>D38+D39</f>
        <v>942.9</v>
      </c>
      <c r="E37" s="64">
        <f t="shared" si="1"/>
        <v>41.66593018117543</v>
      </c>
      <c r="F37" s="4"/>
    </row>
    <row r="38" spans="1:6" ht="32.25" customHeight="1">
      <c r="A38" s="20" t="s">
        <v>84</v>
      </c>
      <c r="B38" s="25" t="s">
        <v>219</v>
      </c>
      <c r="C38" s="26">
        <v>2263</v>
      </c>
      <c r="D38" s="26">
        <v>942.9</v>
      </c>
      <c r="E38" s="65">
        <f t="shared" si="1"/>
        <v>41.66593018117543</v>
      </c>
      <c r="F38" s="4"/>
    </row>
    <row r="39" spans="1:6" ht="63" customHeight="1">
      <c r="A39" s="20" t="s">
        <v>84</v>
      </c>
      <c r="B39" s="73" t="s">
        <v>210</v>
      </c>
      <c r="C39" s="26"/>
      <c r="D39" s="26"/>
      <c r="E39" s="65"/>
      <c r="F39" s="4"/>
    </row>
    <row r="40" spans="1:6" ht="50.25" customHeight="1">
      <c r="A40" s="21" t="s">
        <v>50</v>
      </c>
      <c r="B40" s="24" t="s">
        <v>86</v>
      </c>
      <c r="C40" s="23">
        <f>C41+C42</f>
        <v>41.9</v>
      </c>
      <c r="D40" s="23">
        <f>D41+D42</f>
        <v>34.800000000000004</v>
      </c>
      <c r="E40" s="64">
        <f t="shared" si="1"/>
        <v>83.054892601432</v>
      </c>
      <c r="F40" s="4"/>
    </row>
    <row r="41" spans="1:6" ht="69" customHeight="1">
      <c r="A41" s="20" t="s">
        <v>54</v>
      </c>
      <c r="B41" s="25" t="s">
        <v>87</v>
      </c>
      <c r="C41" s="26">
        <v>39.6</v>
      </c>
      <c r="D41" s="26">
        <v>33.6</v>
      </c>
      <c r="E41" s="65">
        <f t="shared" si="1"/>
        <v>84.84848484848484</v>
      </c>
      <c r="F41" s="8"/>
    </row>
    <row r="42" spans="1:6" ht="53.25" customHeight="1">
      <c r="A42" s="20" t="s">
        <v>89</v>
      </c>
      <c r="B42" s="25" t="s">
        <v>112</v>
      </c>
      <c r="C42" s="26">
        <v>2.3</v>
      </c>
      <c r="D42" s="26">
        <v>1.2</v>
      </c>
      <c r="E42" s="65">
        <f t="shared" si="1"/>
        <v>52.17391304347826</v>
      </c>
      <c r="F42" s="9"/>
    </row>
    <row r="43" spans="1:6" ht="30.75" customHeight="1">
      <c r="A43" s="21" t="s">
        <v>156</v>
      </c>
      <c r="B43" s="29" t="s">
        <v>48</v>
      </c>
      <c r="C43" s="23">
        <f>C44+C45+C46</f>
        <v>417</v>
      </c>
      <c r="D43" s="23">
        <f>D44+D45+D46</f>
        <v>0</v>
      </c>
      <c r="E43" s="64">
        <f t="shared" si="1"/>
        <v>0</v>
      </c>
      <c r="F43" s="9"/>
    </row>
    <row r="44" spans="1:6" ht="39.75" customHeight="1">
      <c r="A44" s="20" t="s">
        <v>157</v>
      </c>
      <c r="B44" s="30" t="s">
        <v>91</v>
      </c>
      <c r="C44" s="26">
        <v>417</v>
      </c>
      <c r="D44" s="26"/>
      <c r="E44" s="65">
        <f t="shared" si="1"/>
        <v>0</v>
      </c>
      <c r="F44" s="9"/>
    </row>
    <row r="45" spans="1:6" ht="96.75" customHeight="1">
      <c r="A45" s="20" t="s">
        <v>177</v>
      </c>
      <c r="B45" s="30" t="s">
        <v>178</v>
      </c>
      <c r="C45" s="26"/>
      <c r="D45" s="26"/>
      <c r="E45" s="65"/>
      <c r="F45" s="5"/>
    </row>
    <row r="46" spans="1:6" ht="123.75" customHeight="1">
      <c r="A46" s="88" t="s">
        <v>214</v>
      </c>
      <c r="B46" s="80" t="s">
        <v>213</v>
      </c>
      <c r="C46" s="26"/>
      <c r="D46" s="26"/>
      <c r="E46" s="65"/>
      <c r="F46" s="5"/>
    </row>
    <row r="47" spans="1:6" ht="82.5" customHeight="1">
      <c r="A47" s="21" t="s">
        <v>152</v>
      </c>
      <c r="B47" s="29" t="s">
        <v>153</v>
      </c>
      <c r="C47" s="23">
        <f>C48</f>
        <v>0</v>
      </c>
      <c r="D47" s="23">
        <f>D48</f>
        <v>0</v>
      </c>
      <c r="E47" s="64"/>
      <c r="F47" s="5"/>
    </row>
    <row r="48" spans="1:6" ht="82.5" customHeight="1">
      <c r="A48" s="20" t="s">
        <v>259</v>
      </c>
      <c r="B48" s="30" t="s">
        <v>260</v>
      </c>
      <c r="C48" s="26"/>
      <c r="D48" s="26"/>
      <c r="E48" s="65"/>
      <c r="F48" s="5"/>
    </row>
    <row r="49" spans="1:6" ht="20.25" customHeight="1">
      <c r="A49" s="21"/>
      <c r="B49" s="24" t="s">
        <v>106</v>
      </c>
      <c r="C49" s="23">
        <f>C32+C33</f>
        <v>4206.7</v>
      </c>
      <c r="D49" s="23">
        <f>D32+D33</f>
        <v>1564.4</v>
      </c>
      <c r="E49" s="64">
        <f>D49/C49*100</f>
        <v>37.18829486295672</v>
      </c>
      <c r="F49" s="5"/>
    </row>
    <row r="50" spans="1:6" ht="15" customHeight="1">
      <c r="A50" s="102" t="s">
        <v>95</v>
      </c>
      <c r="B50" s="103"/>
      <c r="C50" s="103"/>
      <c r="D50" s="103"/>
      <c r="E50" s="104"/>
      <c r="F50" s="5"/>
    </row>
    <row r="51" spans="1:5" ht="21.75" customHeight="1">
      <c r="A51" s="21" t="s">
        <v>15</v>
      </c>
      <c r="B51" s="24" t="s">
        <v>16</v>
      </c>
      <c r="C51" s="21">
        <f>SUM(C52:C55)</f>
        <v>2180</v>
      </c>
      <c r="D51" s="21">
        <f>SUM(D52:D55)</f>
        <v>967</v>
      </c>
      <c r="E51" s="23">
        <f aca="true" t="shared" si="2" ref="E51:E72">D51/C51*100</f>
        <v>44.357798165137616</v>
      </c>
    </row>
    <row r="52" spans="1:5" ht="69.75" customHeight="1">
      <c r="A52" s="20" t="s">
        <v>17</v>
      </c>
      <c r="B52" s="25" t="s">
        <v>56</v>
      </c>
      <c r="C52" s="20">
        <v>612</v>
      </c>
      <c r="D52" s="20">
        <v>240.9</v>
      </c>
      <c r="E52" s="26">
        <f t="shared" si="2"/>
        <v>39.36274509803921</v>
      </c>
    </row>
    <row r="53" spans="1:5" ht="103.5" customHeight="1">
      <c r="A53" s="20" t="s">
        <v>18</v>
      </c>
      <c r="B53" s="25" t="s">
        <v>164</v>
      </c>
      <c r="C53" s="20">
        <v>1469</v>
      </c>
      <c r="D53" s="20">
        <v>637.9</v>
      </c>
      <c r="E53" s="26">
        <f t="shared" si="2"/>
        <v>43.424098025867934</v>
      </c>
    </row>
    <row r="54" spans="1:5" ht="24.75" customHeight="1">
      <c r="A54" s="20" t="s">
        <v>158</v>
      </c>
      <c r="B54" s="25" t="s">
        <v>139</v>
      </c>
      <c r="C54" s="20">
        <v>10</v>
      </c>
      <c r="D54" s="20"/>
      <c r="E54" s="26">
        <f t="shared" si="2"/>
        <v>0</v>
      </c>
    </row>
    <row r="55" spans="1:5" ht="38.25" customHeight="1">
      <c r="A55" s="20" t="s">
        <v>159</v>
      </c>
      <c r="B55" s="25" t="s">
        <v>140</v>
      </c>
      <c r="C55" s="20">
        <v>89</v>
      </c>
      <c r="D55" s="20">
        <v>88.2</v>
      </c>
      <c r="E55" s="26">
        <f t="shared" si="2"/>
        <v>99.10112359550563</v>
      </c>
    </row>
    <row r="56" spans="1:5" ht="27.75" customHeight="1">
      <c r="A56" s="21" t="s">
        <v>19</v>
      </c>
      <c r="B56" s="24" t="s">
        <v>20</v>
      </c>
      <c r="C56" s="21">
        <f>C57</f>
        <v>39.6</v>
      </c>
      <c r="D56" s="21">
        <f>D57</f>
        <v>17.7</v>
      </c>
      <c r="E56" s="23">
        <f t="shared" si="2"/>
        <v>44.696969696969695</v>
      </c>
    </row>
    <row r="57" spans="1:5" ht="39" customHeight="1">
      <c r="A57" s="20" t="s">
        <v>42</v>
      </c>
      <c r="B57" s="25" t="s">
        <v>43</v>
      </c>
      <c r="C57" s="20">
        <v>39.6</v>
      </c>
      <c r="D57" s="20">
        <v>17.7</v>
      </c>
      <c r="E57" s="26">
        <f t="shared" si="2"/>
        <v>44.696969696969695</v>
      </c>
    </row>
    <row r="58" spans="1:5" ht="57" customHeight="1">
      <c r="A58" s="21" t="s">
        <v>21</v>
      </c>
      <c r="B58" s="24" t="s">
        <v>186</v>
      </c>
      <c r="C58" s="21">
        <f>C59</f>
        <v>30</v>
      </c>
      <c r="D58" s="21">
        <f>D59</f>
        <v>3.3</v>
      </c>
      <c r="E58" s="23">
        <f t="shared" si="2"/>
        <v>11</v>
      </c>
    </row>
    <row r="59" spans="1:5" ht="36" customHeight="1">
      <c r="A59" s="20" t="s">
        <v>115</v>
      </c>
      <c r="B59" s="25" t="s">
        <v>187</v>
      </c>
      <c r="C59" s="20">
        <v>30</v>
      </c>
      <c r="D59" s="20">
        <v>3.3</v>
      </c>
      <c r="E59" s="26">
        <f t="shared" si="2"/>
        <v>11</v>
      </c>
    </row>
    <row r="60" spans="1:5" ht="27" customHeight="1">
      <c r="A60" s="21" t="s">
        <v>37</v>
      </c>
      <c r="B60" s="24" t="s">
        <v>38</v>
      </c>
      <c r="C60" s="21">
        <f>C61</f>
        <v>180</v>
      </c>
      <c r="D60" s="21">
        <f>D61</f>
        <v>0</v>
      </c>
      <c r="E60" s="23">
        <f t="shared" si="2"/>
        <v>0</v>
      </c>
    </row>
    <row r="61" spans="1:5" ht="39" customHeight="1">
      <c r="A61" s="20" t="s">
        <v>175</v>
      </c>
      <c r="B61" s="25" t="s">
        <v>237</v>
      </c>
      <c r="C61" s="20">
        <v>180</v>
      </c>
      <c r="D61" s="20"/>
      <c r="E61" s="26">
        <f t="shared" si="2"/>
        <v>0</v>
      </c>
    </row>
    <row r="62" spans="1:5" ht="41.25" customHeight="1">
      <c r="A62" s="21" t="s">
        <v>23</v>
      </c>
      <c r="B62" s="24" t="s">
        <v>24</v>
      </c>
      <c r="C62" s="21">
        <f>SUM(C63:C63)</f>
        <v>265</v>
      </c>
      <c r="D62" s="21">
        <f>SUM(D63:D63)</f>
        <v>80.1</v>
      </c>
      <c r="E62" s="23">
        <f t="shared" si="2"/>
        <v>30.22641509433962</v>
      </c>
    </row>
    <row r="63" spans="1:5" ht="24" customHeight="1">
      <c r="A63" s="20" t="s">
        <v>44</v>
      </c>
      <c r="B63" s="25" t="s">
        <v>34</v>
      </c>
      <c r="C63" s="20">
        <v>265</v>
      </c>
      <c r="D63" s="20">
        <v>80.1</v>
      </c>
      <c r="E63" s="26">
        <f t="shared" si="2"/>
        <v>30.22641509433962</v>
      </c>
    </row>
    <row r="64" spans="1:5" ht="21" customHeight="1">
      <c r="A64" s="21" t="s">
        <v>26</v>
      </c>
      <c r="B64" s="24" t="s">
        <v>27</v>
      </c>
      <c r="C64" s="21">
        <f>C65</f>
        <v>15</v>
      </c>
      <c r="D64" s="21">
        <f>D65</f>
        <v>5</v>
      </c>
      <c r="E64" s="23">
        <f t="shared" si="2"/>
        <v>33.33333333333333</v>
      </c>
    </row>
    <row r="65" spans="1:5" ht="39" customHeight="1">
      <c r="A65" s="20" t="s">
        <v>32</v>
      </c>
      <c r="B65" s="25" t="s">
        <v>45</v>
      </c>
      <c r="C65" s="81">
        <v>15</v>
      </c>
      <c r="D65" s="81">
        <v>5</v>
      </c>
      <c r="E65" s="26">
        <f t="shared" si="2"/>
        <v>33.33333333333333</v>
      </c>
    </row>
    <row r="66" spans="1:5" ht="27" customHeight="1">
      <c r="A66" s="21" t="s">
        <v>28</v>
      </c>
      <c r="B66" s="24" t="s">
        <v>204</v>
      </c>
      <c r="C66" s="21">
        <f>C67</f>
        <v>1449.1</v>
      </c>
      <c r="D66" s="21">
        <f>D67</f>
        <v>655.3</v>
      </c>
      <c r="E66" s="23">
        <f t="shared" si="2"/>
        <v>45.221171761783175</v>
      </c>
    </row>
    <row r="67" spans="1:5" ht="24.75" customHeight="1">
      <c r="A67" s="20" t="s">
        <v>29</v>
      </c>
      <c r="B67" s="25" t="s">
        <v>30</v>
      </c>
      <c r="C67" s="20">
        <v>1449.1</v>
      </c>
      <c r="D67" s="20">
        <v>655.3</v>
      </c>
      <c r="E67" s="26">
        <f t="shared" si="2"/>
        <v>45.221171761783175</v>
      </c>
    </row>
    <row r="68" spans="1:5" ht="27.75" customHeight="1">
      <c r="A68" s="21">
        <v>1100</v>
      </c>
      <c r="B68" s="24" t="s">
        <v>60</v>
      </c>
      <c r="C68" s="21">
        <f>C69</f>
        <v>18</v>
      </c>
      <c r="D68" s="21">
        <f>D69</f>
        <v>5</v>
      </c>
      <c r="E68" s="23">
        <f t="shared" si="2"/>
        <v>27.77777777777778</v>
      </c>
    </row>
    <row r="69" spans="1:5" ht="23.25" customHeight="1">
      <c r="A69" s="20">
        <v>1101</v>
      </c>
      <c r="B69" s="25" t="s">
        <v>161</v>
      </c>
      <c r="C69" s="20">
        <v>18</v>
      </c>
      <c r="D69" s="20">
        <v>5</v>
      </c>
      <c r="E69" s="26">
        <f t="shared" si="2"/>
        <v>27.77777777777778</v>
      </c>
    </row>
    <row r="70" spans="1:5" ht="24.75" customHeight="1">
      <c r="A70" s="21">
        <v>1200</v>
      </c>
      <c r="B70" s="24" t="s">
        <v>162</v>
      </c>
      <c r="C70" s="21">
        <f>C71</f>
        <v>30</v>
      </c>
      <c r="D70" s="21">
        <f>D71</f>
        <v>5</v>
      </c>
      <c r="E70" s="23">
        <f t="shared" si="2"/>
        <v>16.666666666666664</v>
      </c>
    </row>
    <row r="71" spans="1:5" ht="38.25" customHeight="1">
      <c r="A71" s="20">
        <v>1202</v>
      </c>
      <c r="B71" s="24" t="s">
        <v>163</v>
      </c>
      <c r="C71" s="20">
        <v>30</v>
      </c>
      <c r="D71" s="20">
        <v>5</v>
      </c>
      <c r="E71" s="26">
        <f t="shared" si="2"/>
        <v>16.666666666666664</v>
      </c>
    </row>
    <row r="72" spans="1:5" ht="24.75" customHeight="1">
      <c r="A72" s="20"/>
      <c r="B72" s="21" t="s">
        <v>31</v>
      </c>
      <c r="C72" s="21">
        <f>C68+C66+C64+C62+C60+C58+C56+C51+C70</f>
        <v>4206.7</v>
      </c>
      <c r="D72" s="21">
        <f>D68+D66+D64+D62+D60+D58+D56+D51+D70</f>
        <v>1738.4</v>
      </c>
      <c r="E72" s="23">
        <f t="shared" si="2"/>
        <v>41.32455368816412</v>
      </c>
    </row>
    <row r="73" spans="1:5" ht="47.25">
      <c r="A73" s="21" t="s">
        <v>98</v>
      </c>
      <c r="B73" s="31" t="s">
        <v>100</v>
      </c>
      <c r="C73" s="32">
        <f>C49-C72</f>
        <v>0</v>
      </c>
      <c r="D73" s="32">
        <f>D49-D72</f>
        <v>-174</v>
      </c>
      <c r="E73" s="23"/>
    </row>
    <row r="74" spans="1:5" ht="31.5">
      <c r="A74" s="21" t="s">
        <v>99</v>
      </c>
      <c r="B74" s="31" t="s">
        <v>101</v>
      </c>
      <c r="C74" s="32">
        <f>-C73</f>
        <v>0</v>
      </c>
      <c r="D74" s="32">
        <f>-D73</f>
        <v>174</v>
      </c>
      <c r="E74" s="23"/>
    </row>
    <row r="75" spans="1:5" ht="15.75">
      <c r="A75" s="34"/>
      <c r="B75" s="31" t="s">
        <v>102</v>
      </c>
      <c r="C75" s="32">
        <f>C74</f>
        <v>0</v>
      </c>
      <c r="D75" s="32">
        <f>D74</f>
        <v>174</v>
      </c>
      <c r="E75" s="26"/>
    </row>
    <row r="76" spans="1:5" ht="15">
      <c r="A76" s="84"/>
      <c r="B76" s="19"/>
      <c r="C76" s="40"/>
      <c r="D76" s="40"/>
      <c r="E76" s="40"/>
    </row>
    <row r="77" spans="1:5" ht="15">
      <c r="A77" s="84"/>
      <c r="B77" s="19"/>
      <c r="C77" s="40"/>
      <c r="D77" s="40"/>
      <c r="E77" s="40"/>
    </row>
  </sheetData>
  <sheetProtection/>
  <mergeCells count="5">
    <mergeCell ref="C1:E1"/>
    <mergeCell ref="C3:E3"/>
    <mergeCell ref="A6:E6"/>
    <mergeCell ref="A7:E7"/>
    <mergeCell ref="A50:E50"/>
  </mergeCells>
  <printOptions/>
  <pageMargins left="0.45" right="0.25" top="0.35" bottom="0.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="84" zoomScaleNormal="84" zoomScalePageLayoutView="0" workbookViewId="0" topLeftCell="A64">
      <selection activeCell="D57" sqref="D57"/>
    </sheetView>
  </sheetViews>
  <sheetFormatPr defaultColWidth="9.00390625" defaultRowHeight="12.75"/>
  <cols>
    <col min="1" max="1" width="29.875" style="40" customWidth="1"/>
    <col min="2" max="2" width="35.75390625" style="19" customWidth="1"/>
    <col min="3" max="3" width="11.00390625" style="40" customWidth="1"/>
    <col min="4" max="4" width="11.625" style="40" customWidth="1"/>
    <col min="5" max="5" width="9.375" style="40" customWidth="1"/>
    <col min="6" max="6" width="9.125" style="1" customWidth="1"/>
  </cols>
  <sheetData>
    <row r="1" spans="1:5" ht="15.75">
      <c r="A1" s="19"/>
      <c r="C1" s="105" t="s">
        <v>97</v>
      </c>
      <c r="D1" s="105"/>
      <c r="E1" s="105"/>
    </row>
    <row r="2" spans="1:5" ht="15">
      <c r="A2" s="19"/>
      <c r="C2" s="19"/>
      <c r="D2" s="19"/>
      <c r="E2" s="19"/>
    </row>
    <row r="3" spans="1:5" ht="15">
      <c r="A3" s="19"/>
      <c r="C3" s="101" t="s">
        <v>96</v>
      </c>
      <c r="D3" s="101"/>
      <c r="E3" s="101"/>
    </row>
    <row r="4" spans="1:5" ht="15">
      <c r="A4" s="19"/>
      <c r="C4" s="19"/>
      <c r="D4" s="19"/>
      <c r="E4" s="19"/>
    </row>
    <row r="5" spans="1:5" ht="15">
      <c r="A5" s="19"/>
      <c r="C5" s="19"/>
      <c r="D5" s="19"/>
      <c r="E5" s="19"/>
    </row>
    <row r="6" spans="1:5" ht="15.75">
      <c r="A6" s="100" t="s">
        <v>136</v>
      </c>
      <c r="B6" s="100"/>
      <c r="C6" s="100"/>
      <c r="D6" s="100"/>
      <c r="E6" s="100"/>
    </row>
    <row r="7" spans="1:5" ht="15.75">
      <c r="A7" s="91" t="s">
        <v>291</v>
      </c>
      <c r="B7" s="91"/>
      <c r="C7" s="91"/>
      <c r="D7" s="91"/>
      <c r="E7" s="91"/>
    </row>
    <row r="8" spans="1:5" ht="15.75">
      <c r="A8" s="19"/>
      <c r="C8" s="19"/>
      <c r="D8" s="19"/>
      <c r="E8" s="35" t="s">
        <v>114</v>
      </c>
    </row>
    <row r="9" spans="1:6" ht="56.2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13"/>
    </row>
    <row r="10" spans="1:6" ht="31.5">
      <c r="A10" s="21" t="s">
        <v>39</v>
      </c>
      <c r="B10" s="38" t="s">
        <v>143</v>
      </c>
      <c r="C10" s="23">
        <f>C36</f>
        <v>1491.2</v>
      </c>
      <c r="D10" s="23">
        <f>D36</f>
        <v>457.4</v>
      </c>
      <c r="E10" s="23">
        <f>D10/C10*100</f>
        <v>30.673283261802574</v>
      </c>
      <c r="F10" s="14"/>
    </row>
    <row r="11" spans="1:6" ht="24.75" customHeight="1">
      <c r="A11" s="21" t="s">
        <v>0</v>
      </c>
      <c r="B11" s="24" t="s">
        <v>121</v>
      </c>
      <c r="C11" s="23">
        <f>C12</f>
        <v>300</v>
      </c>
      <c r="D11" s="23">
        <f>D12</f>
        <v>165.2</v>
      </c>
      <c r="E11" s="23">
        <f aca="true" t="shared" si="0" ref="E11:E50">D11/C11*100</f>
        <v>55.06666666666666</v>
      </c>
      <c r="F11" s="14"/>
    </row>
    <row r="12" spans="1:6" ht="27" customHeight="1">
      <c r="A12" s="20" t="s">
        <v>1</v>
      </c>
      <c r="B12" s="25" t="s">
        <v>2</v>
      </c>
      <c r="C12" s="26">
        <v>300</v>
      </c>
      <c r="D12" s="26">
        <v>165.2</v>
      </c>
      <c r="E12" s="26">
        <f t="shared" si="0"/>
        <v>55.06666666666666</v>
      </c>
      <c r="F12" s="15"/>
    </row>
    <row r="13" spans="1:6" ht="36.75" customHeight="1">
      <c r="A13" s="21" t="s">
        <v>223</v>
      </c>
      <c r="B13" s="24" t="s">
        <v>224</v>
      </c>
      <c r="C13" s="23">
        <f>C14+C15+C16+C17</f>
        <v>61.2</v>
      </c>
      <c r="D13" s="23">
        <f>D14+D15+D16+D17</f>
        <v>56.2</v>
      </c>
      <c r="E13" s="33">
        <f t="shared" si="0"/>
        <v>91.83006535947712</v>
      </c>
      <c r="F13" s="15"/>
    </row>
    <row r="14" spans="1:6" ht="128.25" customHeight="1">
      <c r="A14" s="34" t="s">
        <v>225</v>
      </c>
      <c r="B14" s="77" t="s">
        <v>229</v>
      </c>
      <c r="C14" s="62">
        <v>18.5</v>
      </c>
      <c r="D14" s="62">
        <v>19.1</v>
      </c>
      <c r="E14" s="46">
        <f t="shared" si="0"/>
        <v>103.24324324324326</v>
      </c>
      <c r="F14" s="15"/>
    </row>
    <row r="15" spans="1:6" ht="162" customHeight="1">
      <c r="A15" s="34" t="s">
        <v>226</v>
      </c>
      <c r="B15" s="78" t="s">
        <v>230</v>
      </c>
      <c r="C15" s="62">
        <v>0.5</v>
      </c>
      <c r="D15" s="62">
        <v>0.3</v>
      </c>
      <c r="E15" s="46">
        <f t="shared" si="0"/>
        <v>60</v>
      </c>
      <c r="F15" s="15"/>
    </row>
    <row r="16" spans="1:6" ht="81" customHeight="1">
      <c r="A16" s="34" t="s">
        <v>227</v>
      </c>
      <c r="B16" s="50" t="s">
        <v>231</v>
      </c>
      <c r="C16" s="62">
        <v>41.6</v>
      </c>
      <c r="D16" s="62">
        <v>39.8</v>
      </c>
      <c r="E16" s="46">
        <f t="shared" si="0"/>
        <v>95.67307692307692</v>
      </c>
      <c r="F16" s="15"/>
    </row>
    <row r="17" spans="1:6" ht="135.75" customHeight="1">
      <c r="A17" s="34" t="s">
        <v>228</v>
      </c>
      <c r="B17" s="50" t="s">
        <v>232</v>
      </c>
      <c r="C17" s="62">
        <v>0.6</v>
      </c>
      <c r="D17" s="62">
        <v>-3</v>
      </c>
      <c r="E17" s="46">
        <f t="shared" si="0"/>
        <v>-500</v>
      </c>
      <c r="F17" s="15"/>
    </row>
    <row r="18" spans="1:6" ht="15.75">
      <c r="A18" s="21" t="s">
        <v>3</v>
      </c>
      <c r="B18" s="24" t="s">
        <v>4</v>
      </c>
      <c r="C18" s="23">
        <f>C19</f>
        <v>100</v>
      </c>
      <c r="D18" s="23">
        <f>D19</f>
        <v>119</v>
      </c>
      <c r="E18" s="23">
        <f t="shared" si="0"/>
        <v>119</v>
      </c>
      <c r="F18" s="14"/>
    </row>
    <row r="19" spans="1:6" ht="33.75" customHeight="1">
      <c r="A19" s="20" t="s">
        <v>5</v>
      </c>
      <c r="B19" s="25" t="s">
        <v>6</v>
      </c>
      <c r="C19" s="26">
        <v>100</v>
      </c>
      <c r="D19" s="26">
        <v>119</v>
      </c>
      <c r="E19" s="26">
        <f t="shared" si="0"/>
        <v>119</v>
      </c>
      <c r="F19" s="15"/>
    </row>
    <row r="20" spans="1:6" ht="15.75">
      <c r="A20" s="21" t="s">
        <v>7</v>
      </c>
      <c r="B20" s="24" t="s">
        <v>122</v>
      </c>
      <c r="C20" s="23">
        <f>C21+C22</f>
        <v>1030</v>
      </c>
      <c r="D20" s="23">
        <f>D21+D22</f>
        <v>116.5</v>
      </c>
      <c r="E20" s="23">
        <f t="shared" si="0"/>
        <v>11.310679611650485</v>
      </c>
      <c r="F20" s="14"/>
    </row>
    <row r="21" spans="1:6" ht="32.25" customHeight="1">
      <c r="A21" s="20" t="s">
        <v>9</v>
      </c>
      <c r="B21" s="25" t="s">
        <v>123</v>
      </c>
      <c r="C21" s="26">
        <v>20</v>
      </c>
      <c r="D21" s="26">
        <v>0.4</v>
      </c>
      <c r="E21" s="26">
        <f t="shared" si="0"/>
        <v>2</v>
      </c>
      <c r="F21" s="15"/>
    </row>
    <row r="22" spans="1:6" ht="18.75" customHeight="1">
      <c r="A22" s="20" t="s">
        <v>11</v>
      </c>
      <c r="B22" s="25" t="s">
        <v>12</v>
      </c>
      <c r="C22" s="26">
        <v>1010</v>
      </c>
      <c r="D22" s="26">
        <v>116.1</v>
      </c>
      <c r="E22" s="26">
        <f t="shared" si="0"/>
        <v>11.495049504950494</v>
      </c>
      <c r="F22" s="15"/>
    </row>
    <row r="23" spans="1:6" ht="57" customHeight="1">
      <c r="A23" s="43" t="s">
        <v>168</v>
      </c>
      <c r="B23" s="49" t="s">
        <v>169</v>
      </c>
      <c r="C23" s="32">
        <f>C24</f>
        <v>0</v>
      </c>
      <c r="D23" s="32">
        <f>D24</f>
        <v>0</v>
      </c>
      <c r="E23" s="44"/>
      <c r="F23" s="15"/>
    </row>
    <row r="24" spans="1:6" ht="60" customHeight="1">
      <c r="A24" s="34" t="s">
        <v>222</v>
      </c>
      <c r="B24" s="50" t="s">
        <v>170</v>
      </c>
      <c r="C24" s="62"/>
      <c r="D24" s="62"/>
      <c r="E24" s="44"/>
      <c r="F24" s="15"/>
    </row>
    <row r="25" spans="1:6" ht="63">
      <c r="A25" s="38" t="s">
        <v>13</v>
      </c>
      <c r="B25" s="24" t="s">
        <v>124</v>
      </c>
      <c r="C25" s="23">
        <f>C26+C27+C28</f>
        <v>0</v>
      </c>
      <c r="D25" s="23">
        <f>D26+D27+D28</f>
        <v>0</v>
      </c>
      <c r="E25" s="23"/>
      <c r="F25" s="14"/>
    </row>
    <row r="26" spans="1:6" ht="150.75" customHeight="1">
      <c r="A26" s="20" t="s">
        <v>179</v>
      </c>
      <c r="B26" s="25" t="s">
        <v>135</v>
      </c>
      <c r="C26" s="26"/>
      <c r="D26" s="26"/>
      <c r="E26" s="26"/>
      <c r="F26" s="15"/>
    </row>
    <row r="27" spans="1:6" ht="147.75" customHeight="1">
      <c r="A27" s="20" t="s">
        <v>110</v>
      </c>
      <c r="B27" s="25" t="s">
        <v>185</v>
      </c>
      <c r="C27" s="26"/>
      <c r="D27" s="26"/>
      <c r="E27" s="26"/>
      <c r="F27" s="14"/>
    </row>
    <row r="28" spans="1:6" ht="117.75" customHeight="1">
      <c r="A28" s="20" t="s">
        <v>74</v>
      </c>
      <c r="B28" s="25" t="s">
        <v>75</v>
      </c>
      <c r="C28" s="26"/>
      <c r="D28" s="26"/>
      <c r="E28" s="26"/>
      <c r="F28" s="14"/>
    </row>
    <row r="29" spans="1:6" ht="52.5" customHeight="1">
      <c r="A29" s="21" t="s">
        <v>150</v>
      </c>
      <c r="B29" s="24" t="s">
        <v>236</v>
      </c>
      <c r="C29" s="23">
        <f>C30</f>
        <v>0</v>
      </c>
      <c r="D29" s="23">
        <f>D30</f>
        <v>0</v>
      </c>
      <c r="E29" s="23"/>
      <c r="F29" s="14"/>
    </row>
    <row r="30" spans="1:6" ht="42.75" customHeight="1">
      <c r="A30" s="20" t="s">
        <v>239</v>
      </c>
      <c r="B30" s="25" t="s">
        <v>235</v>
      </c>
      <c r="C30" s="26"/>
      <c r="D30" s="26"/>
      <c r="E30" s="26"/>
      <c r="F30" s="14"/>
    </row>
    <row r="31" spans="1:6" ht="43.5" customHeight="1">
      <c r="A31" s="21" t="s">
        <v>147</v>
      </c>
      <c r="B31" s="24" t="s">
        <v>77</v>
      </c>
      <c r="C31" s="23">
        <f>C32+C33</f>
        <v>0</v>
      </c>
      <c r="D31" s="23">
        <f>D32+D33</f>
        <v>0</v>
      </c>
      <c r="E31" s="23"/>
      <c r="F31" s="14"/>
    </row>
    <row r="32" spans="1:6" ht="21.75" customHeight="1">
      <c r="A32" s="20" t="s">
        <v>180</v>
      </c>
      <c r="B32" s="25" t="s">
        <v>130</v>
      </c>
      <c r="C32" s="26"/>
      <c r="D32" s="26"/>
      <c r="E32" s="26"/>
      <c r="F32" s="14"/>
    </row>
    <row r="33" spans="1:6" ht="98.25" customHeight="1">
      <c r="A33" s="82" t="s">
        <v>217</v>
      </c>
      <c r="B33" s="74" t="s">
        <v>218</v>
      </c>
      <c r="C33" s="26"/>
      <c r="D33" s="26"/>
      <c r="E33" s="26"/>
      <c r="F33" s="14"/>
    </row>
    <row r="34" spans="1:6" ht="39" customHeight="1">
      <c r="A34" s="21" t="s">
        <v>205</v>
      </c>
      <c r="B34" s="75" t="s">
        <v>201</v>
      </c>
      <c r="C34" s="23">
        <f>C35</f>
        <v>0</v>
      </c>
      <c r="D34" s="23">
        <f>D35</f>
        <v>0.5</v>
      </c>
      <c r="E34" s="23"/>
      <c r="F34" s="14"/>
    </row>
    <row r="35" spans="1:6" ht="82.5" customHeight="1">
      <c r="A35" s="20" t="s">
        <v>206</v>
      </c>
      <c r="B35" s="25" t="s">
        <v>207</v>
      </c>
      <c r="C35" s="26"/>
      <c r="D35" s="26">
        <v>0.5</v>
      </c>
      <c r="E35" s="26"/>
      <c r="F35" s="14"/>
    </row>
    <row r="36" spans="1:6" ht="32.25" customHeight="1">
      <c r="A36" s="21"/>
      <c r="B36" s="24" t="s">
        <v>49</v>
      </c>
      <c r="C36" s="23">
        <f>C11+C18+C20+C25+C31+C34+C13+C29+C23</f>
        <v>1491.2</v>
      </c>
      <c r="D36" s="23">
        <f>D11+D18+D20+D25+D31+D34+D13+D29+D23</f>
        <v>457.4</v>
      </c>
      <c r="E36" s="23">
        <f t="shared" si="0"/>
        <v>30.673283261802574</v>
      </c>
      <c r="F36" s="15"/>
    </row>
    <row r="37" spans="1:6" ht="21" customHeight="1">
      <c r="A37" s="21" t="s">
        <v>80</v>
      </c>
      <c r="B37" s="24" t="s">
        <v>81</v>
      </c>
      <c r="C37" s="23">
        <f>C38+C44+C41+C47+C49</f>
        <v>2962.2</v>
      </c>
      <c r="D37" s="23">
        <f>D38+D41+D44+D47+D49</f>
        <v>1009.6</v>
      </c>
      <c r="E37" s="23">
        <f t="shared" si="0"/>
        <v>34.08277631490109</v>
      </c>
      <c r="F37" s="14"/>
    </row>
    <row r="38" spans="1:6" ht="47.25" customHeight="1">
      <c r="A38" s="21" t="s">
        <v>35</v>
      </c>
      <c r="B38" s="24" t="s">
        <v>82</v>
      </c>
      <c r="C38" s="23">
        <f>C39+C40</f>
        <v>1247</v>
      </c>
      <c r="D38" s="23">
        <f>D39+D40</f>
        <v>519.6</v>
      </c>
      <c r="E38" s="23">
        <f t="shared" si="0"/>
        <v>41.668003207698476</v>
      </c>
      <c r="F38" s="14"/>
    </row>
    <row r="39" spans="1:6" ht="53.25" customHeight="1">
      <c r="A39" s="20" t="s">
        <v>14</v>
      </c>
      <c r="B39" s="25" t="s">
        <v>125</v>
      </c>
      <c r="C39" s="26">
        <v>1247</v>
      </c>
      <c r="D39" s="26">
        <v>519.6</v>
      </c>
      <c r="E39" s="26">
        <f t="shared" si="0"/>
        <v>41.668003207698476</v>
      </c>
      <c r="F39" s="15"/>
    </row>
    <row r="40" spans="1:6" ht="54" customHeight="1">
      <c r="A40" s="41" t="s">
        <v>208</v>
      </c>
      <c r="B40" s="74" t="s">
        <v>209</v>
      </c>
      <c r="C40" s="58"/>
      <c r="D40" s="26"/>
      <c r="E40" s="26"/>
      <c r="F40" s="15"/>
    </row>
    <row r="41" spans="1:6" ht="47.25">
      <c r="A41" s="66" t="s">
        <v>176</v>
      </c>
      <c r="B41" s="49" t="s">
        <v>241</v>
      </c>
      <c r="C41" s="23">
        <f>C42+C43</f>
        <v>1051</v>
      </c>
      <c r="D41" s="23">
        <f>D42+D43</f>
        <v>437.9</v>
      </c>
      <c r="E41" s="23">
        <f t="shared" si="0"/>
        <v>41.6650808753568</v>
      </c>
      <c r="F41" s="15"/>
    </row>
    <row r="42" spans="1:6" ht="36.75" customHeight="1">
      <c r="A42" s="20" t="s">
        <v>84</v>
      </c>
      <c r="B42" s="25" t="s">
        <v>212</v>
      </c>
      <c r="C42" s="26">
        <v>1051</v>
      </c>
      <c r="D42" s="26">
        <v>437.9</v>
      </c>
      <c r="E42" s="26">
        <f t="shared" si="0"/>
        <v>41.6650808753568</v>
      </c>
      <c r="F42" s="15"/>
    </row>
    <row r="43" spans="1:6" ht="66" customHeight="1">
      <c r="A43" s="20" t="s">
        <v>84</v>
      </c>
      <c r="B43" s="73" t="s">
        <v>210</v>
      </c>
      <c r="C43" s="26"/>
      <c r="D43" s="26"/>
      <c r="E43" s="26"/>
      <c r="F43" s="15"/>
    </row>
    <row r="44" spans="1:6" ht="54.75" customHeight="1">
      <c r="A44" s="21" t="s">
        <v>50</v>
      </c>
      <c r="B44" s="24" t="s">
        <v>86</v>
      </c>
      <c r="C44" s="23">
        <f>C45+C46</f>
        <v>62.699999999999996</v>
      </c>
      <c r="D44" s="23">
        <f>D45+D46</f>
        <v>52.1</v>
      </c>
      <c r="E44" s="23">
        <f t="shared" si="0"/>
        <v>83.09409888357257</v>
      </c>
      <c r="F44" s="15"/>
    </row>
    <row r="45" spans="1:6" ht="80.25" customHeight="1">
      <c r="A45" s="20" t="s">
        <v>54</v>
      </c>
      <c r="B45" s="25" t="s">
        <v>51</v>
      </c>
      <c r="C45" s="26">
        <v>59.3</v>
      </c>
      <c r="D45" s="26">
        <v>50.4</v>
      </c>
      <c r="E45" s="26">
        <f t="shared" si="0"/>
        <v>84.99156829679595</v>
      </c>
      <c r="F45" s="15"/>
    </row>
    <row r="46" spans="1:6" ht="50.25" customHeight="1">
      <c r="A46" s="20" t="s">
        <v>89</v>
      </c>
      <c r="B46" s="30" t="s">
        <v>118</v>
      </c>
      <c r="C46" s="26">
        <v>3.4</v>
      </c>
      <c r="D46" s="26">
        <v>1.7</v>
      </c>
      <c r="E46" s="26">
        <f t="shared" si="0"/>
        <v>50</v>
      </c>
      <c r="F46" s="14"/>
    </row>
    <row r="47" spans="1:6" ht="42.75" customHeight="1">
      <c r="A47" s="38" t="s">
        <v>156</v>
      </c>
      <c r="B47" s="24" t="s">
        <v>48</v>
      </c>
      <c r="C47" s="23">
        <f>C48</f>
        <v>601.5</v>
      </c>
      <c r="D47" s="23">
        <f>D48</f>
        <v>0</v>
      </c>
      <c r="E47" s="23">
        <f t="shared" si="0"/>
        <v>0</v>
      </c>
      <c r="F47" s="14"/>
    </row>
    <row r="48" spans="1:6" ht="57.75" customHeight="1">
      <c r="A48" s="20" t="s">
        <v>266</v>
      </c>
      <c r="B48" s="30" t="s">
        <v>91</v>
      </c>
      <c r="C48" s="26">
        <v>601.5</v>
      </c>
      <c r="D48" s="26"/>
      <c r="E48" s="26">
        <f t="shared" si="0"/>
        <v>0</v>
      </c>
      <c r="F48" s="14"/>
    </row>
    <row r="49" spans="1:6" ht="75" customHeight="1">
      <c r="A49" s="21" t="s">
        <v>152</v>
      </c>
      <c r="B49" s="29" t="s">
        <v>153</v>
      </c>
      <c r="C49" s="23"/>
      <c r="D49" s="23"/>
      <c r="E49" s="23"/>
      <c r="F49" s="14"/>
    </row>
    <row r="50" spans="1:6" ht="20.25" customHeight="1">
      <c r="A50" s="21"/>
      <c r="B50" s="24" t="s">
        <v>126</v>
      </c>
      <c r="C50" s="23">
        <f>C36+C37</f>
        <v>4453.4</v>
      </c>
      <c r="D50" s="23">
        <f>D36+D37</f>
        <v>1467</v>
      </c>
      <c r="E50" s="23">
        <f t="shared" si="0"/>
        <v>32.941123635873716</v>
      </c>
      <c r="F50" s="14"/>
    </row>
    <row r="51" spans="1:6" ht="20.25" customHeight="1">
      <c r="A51" s="93" t="s">
        <v>95</v>
      </c>
      <c r="B51" s="94"/>
      <c r="C51" s="94"/>
      <c r="D51" s="94"/>
      <c r="E51" s="95"/>
      <c r="F51" s="14"/>
    </row>
    <row r="52" spans="1:5" ht="22.5" customHeight="1">
      <c r="A52" s="21" t="s">
        <v>15</v>
      </c>
      <c r="B52" s="24" t="s">
        <v>16</v>
      </c>
      <c r="C52" s="21">
        <f>SUM(C53:C56)</f>
        <v>3210.9</v>
      </c>
      <c r="D52" s="21">
        <f>SUM(D53:D56)</f>
        <v>1269.3</v>
      </c>
      <c r="E52" s="23">
        <f aca="true" t="shared" si="1" ref="E52:E72">D52/C52*100</f>
        <v>39.5309726244978</v>
      </c>
    </row>
    <row r="53" spans="1:5" ht="67.5" customHeight="1">
      <c r="A53" s="20" t="s">
        <v>17</v>
      </c>
      <c r="B53" s="25" t="s">
        <v>56</v>
      </c>
      <c r="C53" s="20">
        <v>675</v>
      </c>
      <c r="D53" s="20">
        <v>281.9</v>
      </c>
      <c r="E53" s="26">
        <f t="shared" si="1"/>
        <v>41.76296296296296</v>
      </c>
    </row>
    <row r="54" spans="1:5" ht="101.25" customHeight="1">
      <c r="A54" s="20" t="s">
        <v>18</v>
      </c>
      <c r="B54" s="25" t="s">
        <v>164</v>
      </c>
      <c r="C54" s="20">
        <v>2318.4</v>
      </c>
      <c r="D54" s="20">
        <v>957.6</v>
      </c>
      <c r="E54" s="26">
        <f t="shared" si="1"/>
        <v>41.30434782608695</v>
      </c>
    </row>
    <row r="55" spans="1:5" ht="22.5" customHeight="1">
      <c r="A55" s="20" t="s">
        <v>158</v>
      </c>
      <c r="B55" s="25" t="s">
        <v>139</v>
      </c>
      <c r="C55" s="20">
        <v>3.5</v>
      </c>
      <c r="D55" s="20"/>
      <c r="E55" s="26">
        <f t="shared" si="1"/>
        <v>0</v>
      </c>
    </row>
    <row r="56" spans="1:5" ht="36" customHeight="1">
      <c r="A56" s="20" t="s">
        <v>159</v>
      </c>
      <c r="B56" s="25" t="s">
        <v>140</v>
      </c>
      <c r="C56" s="20">
        <v>214</v>
      </c>
      <c r="D56" s="20">
        <v>29.8</v>
      </c>
      <c r="E56" s="26">
        <f t="shared" si="1"/>
        <v>13.925233644859814</v>
      </c>
    </row>
    <row r="57" spans="1:5" ht="22.5" customHeight="1">
      <c r="A57" s="21" t="s">
        <v>19</v>
      </c>
      <c r="B57" s="24" t="s">
        <v>20</v>
      </c>
      <c r="C57" s="21">
        <f>C58</f>
        <v>59.3</v>
      </c>
      <c r="D57" s="21">
        <f>D58</f>
        <v>26.6</v>
      </c>
      <c r="E57" s="23">
        <f t="shared" si="1"/>
        <v>44.856661045531204</v>
      </c>
    </row>
    <row r="58" spans="1:5" ht="42" customHeight="1">
      <c r="A58" s="20" t="s">
        <v>42</v>
      </c>
      <c r="B58" s="25" t="s">
        <v>43</v>
      </c>
      <c r="C58" s="81">
        <v>59.3</v>
      </c>
      <c r="D58" s="81">
        <v>26.6</v>
      </c>
      <c r="E58" s="26">
        <f t="shared" si="1"/>
        <v>44.856661045531204</v>
      </c>
    </row>
    <row r="59" spans="1:5" ht="15.75">
      <c r="A59" s="21" t="s">
        <v>37</v>
      </c>
      <c r="B59" s="24" t="s">
        <v>38</v>
      </c>
      <c r="C59" s="21">
        <f>C60</f>
        <v>89.5</v>
      </c>
      <c r="D59" s="21">
        <f>D60</f>
        <v>0</v>
      </c>
      <c r="E59" s="23">
        <f t="shared" si="1"/>
        <v>0</v>
      </c>
    </row>
    <row r="60" spans="1:5" ht="40.5" customHeight="1">
      <c r="A60" s="20" t="s">
        <v>175</v>
      </c>
      <c r="B60" s="25" t="s">
        <v>237</v>
      </c>
      <c r="C60" s="20">
        <v>89.5</v>
      </c>
      <c r="D60" s="20"/>
      <c r="E60" s="26">
        <f t="shared" si="1"/>
        <v>0</v>
      </c>
    </row>
    <row r="61" spans="1:5" ht="24" customHeight="1">
      <c r="A61" s="21" t="s">
        <v>23</v>
      </c>
      <c r="B61" s="24" t="s">
        <v>24</v>
      </c>
      <c r="C61" s="21">
        <f>SUM(C62:C63)</f>
        <v>515.5</v>
      </c>
      <c r="D61" s="21">
        <f>SUM(D62:D63)</f>
        <v>182.1</v>
      </c>
      <c r="E61" s="23">
        <f t="shared" si="1"/>
        <v>35.32492725509214</v>
      </c>
    </row>
    <row r="62" spans="1:5" ht="34.5" customHeight="1">
      <c r="A62" s="20" t="s">
        <v>25</v>
      </c>
      <c r="B62" s="25" t="s">
        <v>36</v>
      </c>
      <c r="C62" s="20">
        <v>146.4</v>
      </c>
      <c r="D62" s="20">
        <v>52.1</v>
      </c>
      <c r="E62" s="26">
        <f t="shared" si="1"/>
        <v>35.58743169398907</v>
      </c>
    </row>
    <row r="63" spans="1:5" ht="22.5" customHeight="1">
      <c r="A63" s="20" t="s">
        <v>44</v>
      </c>
      <c r="B63" s="25" t="s">
        <v>34</v>
      </c>
      <c r="C63" s="20">
        <v>369.1</v>
      </c>
      <c r="D63" s="20">
        <v>130</v>
      </c>
      <c r="E63" s="23">
        <f t="shared" si="1"/>
        <v>35.22080736927662</v>
      </c>
    </row>
    <row r="64" spans="1:5" ht="25.5" customHeight="1">
      <c r="A64" s="21" t="s">
        <v>26</v>
      </c>
      <c r="B64" s="24" t="s">
        <v>27</v>
      </c>
      <c r="C64" s="21">
        <f>C65</f>
        <v>15</v>
      </c>
      <c r="D64" s="21">
        <f>D65</f>
        <v>0</v>
      </c>
      <c r="E64" s="26">
        <f t="shared" si="1"/>
        <v>0</v>
      </c>
    </row>
    <row r="65" spans="1:5" ht="21.75" customHeight="1">
      <c r="A65" s="20" t="s">
        <v>32</v>
      </c>
      <c r="B65" s="25" t="s">
        <v>45</v>
      </c>
      <c r="C65" s="20">
        <v>15</v>
      </c>
      <c r="D65" s="20"/>
      <c r="E65" s="26">
        <f t="shared" si="1"/>
        <v>0</v>
      </c>
    </row>
    <row r="66" spans="1:5" ht="24.75" customHeight="1">
      <c r="A66" s="21" t="s">
        <v>28</v>
      </c>
      <c r="B66" s="24" t="s">
        <v>204</v>
      </c>
      <c r="C66" s="21">
        <f>C67</f>
        <v>812.1</v>
      </c>
      <c r="D66" s="21">
        <f>D67</f>
        <v>303.4</v>
      </c>
      <c r="E66" s="23">
        <f t="shared" si="1"/>
        <v>37.359931042975</v>
      </c>
    </row>
    <row r="67" spans="1:5" ht="39" customHeight="1">
      <c r="A67" s="20" t="s">
        <v>29</v>
      </c>
      <c r="B67" s="25" t="s">
        <v>30</v>
      </c>
      <c r="C67" s="20">
        <v>812.1</v>
      </c>
      <c r="D67" s="20">
        <v>303.4</v>
      </c>
      <c r="E67" s="26">
        <f t="shared" si="1"/>
        <v>37.359931042975</v>
      </c>
    </row>
    <row r="68" spans="1:5" ht="26.25" customHeight="1">
      <c r="A68" s="21">
        <v>1100</v>
      </c>
      <c r="B68" s="24" t="s">
        <v>60</v>
      </c>
      <c r="C68" s="21">
        <f>C69</f>
        <v>35</v>
      </c>
      <c r="D68" s="21">
        <f>D69</f>
        <v>11</v>
      </c>
      <c r="E68" s="23">
        <f t="shared" si="1"/>
        <v>31.428571428571427</v>
      </c>
    </row>
    <row r="69" spans="1:5" ht="20.25" customHeight="1">
      <c r="A69" s="20">
        <v>1101</v>
      </c>
      <c r="B69" s="25" t="s">
        <v>161</v>
      </c>
      <c r="C69" s="20">
        <v>35</v>
      </c>
      <c r="D69" s="20">
        <v>11</v>
      </c>
      <c r="E69" s="26">
        <f t="shared" si="1"/>
        <v>31.428571428571427</v>
      </c>
    </row>
    <row r="70" spans="1:5" ht="24" customHeight="1">
      <c r="A70" s="21">
        <v>1200</v>
      </c>
      <c r="B70" s="24" t="s">
        <v>162</v>
      </c>
      <c r="C70" s="21">
        <f>C71</f>
        <v>70</v>
      </c>
      <c r="D70" s="21">
        <f>D71</f>
        <v>5</v>
      </c>
      <c r="E70" s="23">
        <f t="shared" si="1"/>
        <v>7.142857142857142</v>
      </c>
    </row>
    <row r="71" spans="1:5" ht="20.25" customHeight="1">
      <c r="A71" s="20">
        <v>1202</v>
      </c>
      <c r="B71" s="25" t="s">
        <v>163</v>
      </c>
      <c r="C71" s="20">
        <v>70</v>
      </c>
      <c r="D71" s="20">
        <v>5</v>
      </c>
      <c r="E71" s="26">
        <f t="shared" si="1"/>
        <v>7.142857142857142</v>
      </c>
    </row>
    <row r="72" spans="1:5" ht="24" customHeight="1">
      <c r="A72" s="20"/>
      <c r="B72" s="21" t="s">
        <v>31</v>
      </c>
      <c r="C72" s="21">
        <f>C70+C68+C66+C64+C61+C59+C57+C52</f>
        <v>4807.3</v>
      </c>
      <c r="D72" s="21">
        <f>D70+D68+D66+D64+D61+D59+D57+D52</f>
        <v>1797.4</v>
      </c>
      <c r="E72" s="23">
        <f t="shared" si="1"/>
        <v>37.38897094002871</v>
      </c>
    </row>
    <row r="73" spans="1:5" ht="53.25" customHeight="1">
      <c r="A73" s="21" t="s">
        <v>98</v>
      </c>
      <c r="B73" s="31" t="s">
        <v>100</v>
      </c>
      <c r="C73" s="32">
        <f>C50-C72</f>
        <v>-353.90000000000055</v>
      </c>
      <c r="D73" s="32">
        <f>D50-D72</f>
        <v>-330.4000000000001</v>
      </c>
      <c r="E73" s="23"/>
    </row>
    <row r="74" spans="1:5" ht="36" customHeight="1">
      <c r="A74" s="21" t="s">
        <v>99</v>
      </c>
      <c r="B74" s="31" t="s">
        <v>101</v>
      </c>
      <c r="C74" s="32">
        <f>-C73</f>
        <v>353.90000000000055</v>
      </c>
      <c r="D74" s="32">
        <f>-D73</f>
        <v>330.4000000000001</v>
      </c>
      <c r="E74" s="23"/>
    </row>
    <row r="75" spans="1:5" ht="20.25" customHeight="1">
      <c r="A75" s="34"/>
      <c r="B75" s="31" t="s">
        <v>102</v>
      </c>
      <c r="C75" s="32">
        <f>C74</f>
        <v>353.90000000000055</v>
      </c>
      <c r="D75" s="32">
        <f>D74</f>
        <v>330.4000000000001</v>
      </c>
      <c r="E75" s="26"/>
    </row>
  </sheetData>
  <sheetProtection/>
  <mergeCells count="5">
    <mergeCell ref="C1:E1"/>
    <mergeCell ref="A6:E6"/>
    <mergeCell ref="A7:E7"/>
    <mergeCell ref="C3:E3"/>
    <mergeCell ref="A51:E51"/>
  </mergeCells>
  <printOptions/>
  <pageMargins left="0.52" right="0.16" top="0.28" bottom="0.2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="84" zoomScaleNormal="84" zoomScalePageLayoutView="0" workbookViewId="0" topLeftCell="A66">
      <selection activeCell="E52" sqref="E52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0" t="s">
        <v>97</v>
      </c>
      <c r="D1" s="90"/>
      <c r="E1" s="90"/>
    </row>
    <row r="3" spans="3:5" ht="15">
      <c r="C3" s="92" t="s">
        <v>96</v>
      </c>
      <c r="D3" s="92"/>
      <c r="E3" s="92"/>
    </row>
    <row r="6" spans="1:5" ht="15.75">
      <c r="A6" s="91" t="s">
        <v>197</v>
      </c>
      <c r="B6" s="91"/>
      <c r="C6" s="91"/>
      <c r="D6" s="91"/>
      <c r="E6" s="91"/>
    </row>
    <row r="7" spans="1:5" ht="15.75">
      <c r="A7" s="91" t="s">
        <v>291</v>
      </c>
      <c r="B7" s="91"/>
      <c r="C7" s="91"/>
      <c r="D7" s="91"/>
      <c r="E7" s="91"/>
    </row>
    <row r="8" ht="15.75">
      <c r="E8" s="37" t="s">
        <v>114</v>
      </c>
    </row>
    <row r="9" spans="1:6" ht="74.25" customHeight="1">
      <c r="A9" s="72" t="s">
        <v>33</v>
      </c>
      <c r="B9" s="72" t="s">
        <v>120</v>
      </c>
      <c r="C9" s="72" t="s">
        <v>261</v>
      </c>
      <c r="D9" s="72" t="s">
        <v>290</v>
      </c>
      <c r="E9" s="72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C35</f>
        <v>1775.5</v>
      </c>
      <c r="D11" s="23">
        <f>D35</f>
        <v>666.4</v>
      </c>
      <c r="E11" s="23">
        <f aca="true" t="shared" si="0" ref="E11:E48">D11/C11*100</f>
        <v>37.53308927062799</v>
      </c>
      <c r="F11" s="6"/>
    </row>
    <row r="12" spans="1:6" ht="15.75">
      <c r="A12" s="21" t="s">
        <v>0</v>
      </c>
      <c r="B12" s="24" t="s">
        <v>62</v>
      </c>
      <c r="C12" s="23">
        <f>C13</f>
        <v>420</v>
      </c>
      <c r="D12" s="23">
        <f>D13</f>
        <v>226.6</v>
      </c>
      <c r="E12" s="23">
        <f t="shared" si="0"/>
        <v>53.95238095238095</v>
      </c>
      <c r="F12" s="6"/>
    </row>
    <row r="13" spans="1:6" ht="18.75" customHeight="1">
      <c r="A13" s="20" t="s">
        <v>1</v>
      </c>
      <c r="B13" s="25" t="s">
        <v>2</v>
      </c>
      <c r="C13" s="26">
        <v>420</v>
      </c>
      <c r="D13" s="26">
        <v>226.6</v>
      </c>
      <c r="E13" s="26">
        <f t="shared" si="0"/>
        <v>53.95238095238095</v>
      </c>
      <c r="F13" s="7"/>
    </row>
    <row r="14" spans="1:6" ht="18.75" customHeight="1">
      <c r="A14" s="21" t="s">
        <v>223</v>
      </c>
      <c r="B14" s="24" t="s">
        <v>224</v>
      </c>
      <c r="C14" s="23">
        <f>C15+C16+C17+C18</f>
        <v>328.3</v>
      </c>
      <c r="D14" s="23">
        <f>D15+D16+D17+D18</f>
        <v>301.6</v>
      </c>
      <c r="E14" s="33">
        <f t="shared" si="0"/>
        <v>91.86719463904966</v>
      </c>
      <c r="F14" s="7"/>
    </row>
    <row r="15" spans="1:6" ht="129" customHeight="1">
      <c r="A15" s="34" t="s">
        <v>225</v>
      </c>
      <c r="B15" s="77" t="s">
        <v>229</v>
      </c>
      <c r="C15" s="62">
        <v>99.3</v>
      </c>
      <c r="D15" s="62">
        <v>102.6</v>
      </c>
      <c r="E15" s="46">
        <f t="shared" si="0"/>
        <v>103.32326283987916</v>
      </c>
      <c r="F15" s="7"/>
    </row>
    <row r="16" spans="1:6" ht="164.25" customHeight="1">
      <c r="A16" s="34" t="s">
        <v>226</v>
      </c>
      <c r="B16" s="78" t="s">
        <v>230</v>
      </c>
      <c r="C16" s="62">
        <v>2.7</v>
      </c>
      <c r="D16" s="62">
        <v>1.7</v>
      </c>
      <c r="E16" s="46">
        <f t="shared" si="0"/>
        <v>62.962962962962955</v>
      </c>
      <c r="F16" s="7"/>
    </row>
    <row r="17" spans="1:6" ht="136.5" customHeight="1">
      <c r="A17" s="34" t="s">
        <v>227</v>
      </c>
      <c r="B17" s="50" t="s">
        <v>231</v>
      </c>
      <c r="C17" s="62">
        <v>223.3</v>
      </c>
      <c r="D17" s="62">
        <v>213.5</v>
      </c>
      <c r="E17" s="46">
        <f t="shared" si="0"/>
        <v>95.61128526645768</v>
      </c>
      <c r="F17" s="7"/>
    </row>
    <row r="18" spans="1:6" ht="138.75" customHeight="1">
      <c r="A18" s="34" t="s">
        <v>228</v>
      </c>
      <c r="B18" s="50" t="s">
        <v>232</v>
      </c>
      <c r="C18" s="62">
        <v>3</v>
      </c>
      <c r="D18" s="62">
        <v>-16.2</v>
      </c>
      <c r="E18" s="46">
        <f t="shared" si="0"/>
        <v>-540</v>
      </c>
      <c r="F18" s="7"/>
    </row>
    <row r="19" spans="1:6" ht="19.5" customHeight="1">
      <c r="A19" s="21" t="s">
        <v>3</v>
      </c>
      <c r="B19" s="24" t="s">
        <v>63</v>
      </c>
      <c r="C19" s="23">
        <f>C20</f>
        <v>0</v>
      </c>
      <c r="D19" s="23">
        <f>D20</f>
        <v>5.1</v>
      </c>
      <c r="E19" s="46"/>
      <c r="F19" s="6"/>
    </row>
    <row r="20" spans="1:6" ht="32.25" customHeight="1">
      <c r="A20" s="20" t="s">
        <v>5</v>
      </c>
      <c r="B20" s="25" t="s">
        <v>6</v>
      </c>
      <c r="C20" s="26"/>
      <c r="D20" s="26">
        <v>5.1</v>
      </c>
      <c r="E20" s="23"/>
      <c r="F20" s="4"/>
    </row>
    <row r="21" spans="1:6" ht="21.75" customHeight="1">
      <c r="A21" s="21" t="s">
        <v>7</v>
      </c>
      <c r="B21" s="24" t="s">
        <v>66</v>
      </c>
      <c r="C21" s="23">
        <f>C22+C23</f>
        <v>1015</v>
      </c>
      <c r="D21" s="23">
        <f>D22+D23</f>
        <v>79.8</v>
      </c>
      <c r="E21" s="23">
        <f t="shared" si="0"/>
        <v>7.862068965517241</v>
      </c>
      <c r="F21" s="4"/>
    </row>
    <row r="22" spans="1:6" ht="35.25" customHeight="1">
      <c r="A22" s="20" t="s">
        <v>9</v>
      </c>
      <c r="B22" s="25" t="s">
        <v>68</v>
      </c>
      <c r="C22" s="26">
        <v>45</v>
      </c>
      <c r="D22" s="26">
        <v>0.3</v>
      </c>
      <c r="E22" s="26">
        <f t="shared" si="0"/>
        <v>0.6666666666666666</v>
      </c>
      <c r="F22" s="4"/>
    </row>
    <row r="23" spans="1:6" ht="18.75" customHeight="1">
      <c r="A23" s="20" t="s">
        <v>117</v>
      </c>
      <c r="B23" s="25" t="s">
        <v>70</v>
      </c>
      <c r="C23" s="26">
        <v>970</v>
      </c>
      <c r="D23" s="26">
        <v>79.5</v>
      </c>
      <c r="E23" s="26">
        <f t="shared" si="0"/>
        <v>8.195876288659793</v>
      </c>
      <c r="F23" s="6"/>
    </row>
    <row r="24" spans="1:6" ht="53.25" customHeight="1">
      <c r="A24" s="21" t="s">
        <v>146</v>
      </c>
      <c r="B24" s="24" t="s">
        <v>94</v>
      </c>
      <c r="C24" s="23"/>
      <c r="D24" s="23"/>
      <c r="E24" s="23"/>
      <c r="F24" s="6"/>
    </row>
    <row r="25" spans="1:6" ht="70.5" customHeight="1">
      <c r="A25" s="21" t="s">
        <v>13</v>
      </c>
      <c r="B25" s="24" t="s">
        <v>72</v>
      </c>
      <c r="C25" s="23">
        <f>C26+C27</f>
        <v>12.2</v>
      </c>
      <c r="D25" s="23">
        <f>D26+D27</f>
        <v>11.4</v>
      </c>
      <c r="E25" s="23">
        <f t="shared" si="0"/>
        <v>93.44262295081968</v>
      </c>
      <c r="F25" s="4"/>
    </row>
    <row r="26" spans="1:6" ht="152.25" customHeight="1">
      <c r="A26" s="20" t="s">
        <v>179</v>
      </c>
      <c r="B26" s="25" t="s">
        <v>73</v>
      </c>
      <c r="C26" s="26"/>
      <c r="D26" s="26"/>
      <c r="E26" s="26"/>
      <c r="F26" s="4"/>
    </row>
    <row r="27" spans="1:6" ht="133.5" customHeight="1">
      <c r="A27" s="20" t="s">
        <v>196</v>
      </c>
      <c r="B27" s="25" t="s">
        <v>193</v>
      </c>
      <c r="C27" s="26">
        <v>12.2</v>
      </c>
      <c r="D27" s="26">
        <v>11.4</v>
      </c>
      <c r="E27" s="26">
        <f t="shared" si="0"/>
        <v>93.44262295081968</v>
      </c>
      <c r="F27" s="4"/>
    </row>
    <row r="28" spans="1:6" ht="51.75" customHeight="1">
      <c r="A28" s="21" t="s">
        <v>150</v>
      </c>
      <c r="B28" s="24" t="s">
        <v>236</v>
      </c>
      <c r="C28" s="23">
        <f>C29</f>
        <v>0</v>
      </c>
      <c r="D28" s="23">
        <f>D29</f>
        <v>25.8</v>
      </c>
      <c r="E28" s="26"/>
      <c r="F28" s="4"/>
    </row>
    <row r="29" spans="1:6" ht="38.25" customHeight="1">
      <c r="A29" s="20" t="s">
        <v>239</v>
      </c>
      <c r="B29" s="25" t="s">
        <v>235</v>
      </c>
      <c r="C29" s="26"/>
      <c r="D29" s="26">
        <v>25.8</v>
      </c>
      <c r="E29" s="26"/>
      <c r="F29" s="4"/>
    </row>
    <row r="30" spans="1:6" ht="44.25" customHeight="1">
      <c r="A30" s="21" t="s">
        <v>76</v>
      </c>
      <c r="B30" s="24" t="s">
        <v>77</v>
      </c>
      <c r="C30" s="23">
        <f>C31</f>
        <v>0</v>
      </c>
      <c r="D30" s="23">
        <f>D31</f>
        <v>0</v>
      </c>
      <c r="E30" s="46"/>
      <c r="F30" s="4"/>
    </row>
    <row r="31" spans="1:6" ht="90.75" customHeight="1">
      <c r="A31" s="20" t="s">
        <v>180</v>
      </c>
      <c r="B31" s="25" t="s">
        <v>78</v>
      </c>
      <c r="C31" s="26"/>
      <c r="D31" s="34"/>
      <c r="E31" s="46"/>
      <c r="F31" s="4"/>
    </row>
    <row r="32" spans="1:6" ht="39" customHeight="1">
      <c r="A32" s="21" t="s">
        <v>205</v>
      </c>
      <c r="B32" s="24" t="s">
        <v>201</v>
      </c>
      <c r="C32" s="23">
        <f>C33+C34</f>
        <v>0</v>
      </c>
      <c r="D32" s="23">
        <f>D33+D34</f>
        <v>16.1</v>
      </c>
      <c r="E32" s="33"/>
      <c r="F32" s="4"/>
    </row>
    <row r="33" spans="1:6" ht="127.5" customHeight="1">
      <c r="A33" s="20" t="s">
        <v>293</v>
      </c>
      <c r="B33" s="25" t="s">
        <v>294</v>
      </c>
      <c r="C33" s="26"/>
      <c r="D33" s="26">
        <v>17.6</v>
      </c>
      <c r="E33" s="42"/>
      <c r="F33" s="4"/>
    </row>
    <row r="34" spans="1:6" ht="84" customHeight="1">
      <c r="A34" s="20" t="s">
        <v>206</v>
      </c>
      <c r="B34" s="25" t="s">
        <v>207</v>
      </c>
      <c r="C34" s="26"/>
      <c r="D34" s="62">
        <v>-1.5</v>
      </c>
      <c r="E34" s="46"/>
      <c r="F34" s="4"/>
    </row>
    <row r="35" spans="1:6" ht="20.25" customHeight="1">
      <c r="A35" s="21"/>
      <c r="B35" s="24" t="s">
        <v>79</v>
      </c>
      <c r="C35" s="23">
        <f>C12+C19+C21+C25+C30+C32+C14+C28</f>
        <v>1775.5</v>
      </c>
      <c r="D35" s="23">
        <f>D12+D19+D21+D25+D30+D32+D14+D28+D24</f>
        <v>666.4</v>
      </c>
      <c r="E35" s="23">
        <f t="shared" si="0"/>
        <v>37.53308927062799</v>
      </c>
      <c r="F35" s="8"/>
    </row>
    <row r="36" spans="1:6" ht="23.25" customHeight="1">
      <c r="A36" s="21" t="s">
        <v>80</v>
      </c>
      <c r="B36" s="24" t="s">
        <v>81</v>
      </c>
      <c r="C36" s="23">
        <f>C37+C40+C43+C46</f>
        <v>4357.7</v>
      </c>
      <c r="D36" s="23">
        <f>D37+D40+D43+D46</f>
        <v>1576.8</v>
      </c>
      <c r="E36" s="23">
        <f t="shared" si="0"/>
        <v>36.18422562360878</v>
      </c>
      <c r="F36" s="8"/>
    </row>
    <row r="37" spans="1:6" ht="52.5" customHeight="1">
      <c r="A37" s="21" t="s">
        <v>35</v>
      </c>
      <c r="B37" s="24" t="s">
        <v>82</v>
      </c>
      <c r="C37" s="23">
        <f>C38+C39</f>
        <v>1567</v>
      </c>
      <c r="D37" s="23">
        <f>D38+D39</f>
        <v>652.9</v>
      </c>
      <c r="E37" s="23">
        <f t="shared" si="0"/>
        <v>41.66560306317805</v>
      </c>
      <c r="F37" s="8"/>
    </row>
    <row r="38" spans="1:6" ht="54" customHeight="1">
      <c r="A38" s="20" t="s">
        <v>14</v>
      </c>
      <c r="B38" s="25" t="s">
        <v>83</v>
      </c>
      <c r="C38" s="26">
        <v>1567</v>
      </c>
      <c r="D38" s="26">
        <v>652.9</v>
      </c>
      <c r="E38" s="26">
        <f t="shared" si="0"/>
        <v>41.66560306317805</v>
      </c>
      <c r="F38" s="8"/>
    </row>
    <row r="39" spans="1:6" ht="46.5" customHeight="1">
      <c r="A39" s="76" t="s">
        <v>208</v>
      </c>
      <c r="B39" s="74" t="s">
        <v>209</v>
      </c>
      <c r="C39" s="26"/>
      <c r="D39" s="26"/>
      <c r="E39" s="26"/>
      <c r="F39" s="8"/>
    </row>
    <row r="40" spans="1:6" ht="55.5" customHeight="1">
      <c r="A40" s="21" t="s">
        <v>242</v>
      </c>
      <c r="B40" s="49" t="s">
        <v>241</v>
      </c>
      <c r="C40" s="23">
        <f>C41+C42</f>
        <v>2051</v>
      </c>
      <c r="D40" s="23">
        <f>D41+D42</f>
        <v>854.6</v>
      </c>
      <c r="E40" s="23">
        <f t="shared" si="0"/>
        <v>41.66747927840078</v>
      </c>
      <c r="F40" s="6"/>
    </row>
    <row r="41" spans="1:6" ht="40.5" customHeight="1">
      <c r="A41" s="20" t="s">
        <v>84</v>
      </c>
      <c r="B41" s="25" t="s">
        <v>212</v>
      </c>
      <c r="C41" s="26">
        <v>2051</v>
      </c>
      <c r="D41" s="26">
        <v>854.6</v>
      </c>
      <c r="E41" s="26">
        <f t="shared" si="0"/>
        <v>41.66747927840078</v>
      </c>
      <c r="F41" s="6"/>
    </row>
    <row r="42" spans="1:6" ht="63">
      <c r="A42" s="20" t="s">
        <v>84</v>
      </c>
      <c r="B42" s="73" t="s">
        <v>210</v>
      </c>
      <c r="C42" s="26"/>
      <c r="D42" s="26"/>
      <c r="E42" s="26"/>
      <c r="F42" s="6"/>
    </row>
    <row r="43" spans="1:6" ht="47.25">
      <c r="A43" s="21" t="s">
        <v>50</v>
      </c>
      <c r="B43" s="24" t="s">
        <v>86</v>
      </c>
      <c r="C43" s="23">
        <f>C44+C45</f>
        <v>83.2</v>
      </c>
      <c r="D43" s="23">
        <f>D44+D45</f>
        <v>69.3</v>
      </c>
      <c r="E43" s="23">
        <f t="shared" si="0"/>
        <v>83.29326923076923</v>
      </c>
      <c r="F43" s="6"/>
    </row>
    <row r="44" spans="1:6" ht="78.75">
      <c r="A44" s="20" t="s">
        <v>54</v>
      </c>
      <c r="B44" s="25" t="s">
        <v>87</v>
      </c>
      <c r="C44" s="26">
        <v>78.9</v>
      </c>
      <c r="D44" s="26">
        <v>67.1</v>
      </c>
      <c r="E44" s="26">
        <f t="shared" si="0"/>
        <v>85.0443599493029</v>
      </c>
      <c r="F44" s="6"/>
    </row>
    <row r="45" spans="1:6" ht="56.25" customHeight="1">
      <c r="A45" s="20" t="s">
        <v>89</v>
      </c>
      <c r="B45" s="25" t="s">
        <v>118</v>
      </c>
      <c r="C45" s="26">
        <v>4.3</v>
      </c>
      <c r="D45" s="26">
        <v>2.2</v>
      </c>
      <c r="E45" s="26">
        <f t="shared" si="0"/>
        <v>51.162790697674424</v>
      </c>
      <c r="F45" s="6"/>
    </row>
    <row r="46" spans="1:6" ht="31.5">
      <c r="A46" s="21" t="s">
        <v>156</v>
      </c>
      <c r="B46" s="24" t="s">
        <v>48</v>
      </c>
      <c r="C46" s="23">
        <f>C47</f>
        <v>656.5</v>
      </c>
      <c r="D46" s="23">
        <f>D47</f>
        <v>0</v>
      </c>
      <c r="E46" s="23">
        <f t="shared" si="0"/>
        <v>0</v>
      </c>
      <c r="F46" s="6"/>
    </row>
    <row r="47" spans="1:6" ht="47.25">
      <c r="A47" s="20" t="s">
        <v>157</v>
      </c>
      <c r="B47" s="25" t="s">
        <v>108</v>
      </c>
      <c r="C47" s="26">
        <v>656.5</v>
      </c>
      <c r="D47" s="26">
        <v>0</v>
      </c>
      <c r="E47" s="26">
        <f t="shared" si="0"/>
        <v>0</v>
      </c>
      <c r="F47" s="6"/>
    </row>
    <row r="48" spans="1:6" ht="21.75" customHeight="1">
      <c r="A48" s="24"/>
      <c r="B48" s="24" t="s">
        <v>106</v>
      </c>
      <c r="C48" s="23">
        <f>C35+C36</f>
        <v>6133.2</v>
      </c>
      <c r="D48" s="23">
        <f>D35+D36</f>
        <v>2243.2</v>
      </c>
      <c r="E48" s="23">
        <f t="shared" si="0"/>
        <v>36.574708145829256</v>
      </c>
      <c r="F48" s="6"/>
    </row>
    <row r="49" spans="1:6" ht="15" customHeight="1">
      <c r="A49" s="93" t="s">
        <v>95</v>
      </c>
      <c r="B49" s="94"/>
      <c r="C49" s="94"/>
      <c r="D49" s="94"/>
      <c r="E49" s="95"/>
      <c r="F49" s="6"/>
    </row>
    <row r="50" spans="1:5" ht="22.5" customHeight="1">
      <c r="A50" s="21" t="s">
        <v>15</v>
      </c>
      <c r="B50" s="24" t="s">
        <v>16</v>
      </c>
      <c r="C50" s="21">
        <f>SUM(C51:C54)</f>
        <v>3123.3</v>
      </c>
      <c r="D50" s="21">
        <f>SUM(D51:D54)</f>
        <v>1390.5000000000002</v>
      </c>
      <c r="E50" s="23">
        <f aca="true" t="shared" si="1" ref="E50:E74">D50/C50*100</f>
        <v>44.52021899913554</v>
      </c>
    </row>
    <row r="51" spans="1:5" ht="66.75" customHeight="1">
      <c r="A51" s="20" t="s">
        <v>17</v>
      </c>
      <c r="B51" s="25" t="s">
        <v>56</v>
      </c>
      <c r="C51" s="20">
        <v>694</v>
      </c>
      <c r="D51" s="20">
        <v>310.6</v>
      </c>
      <c r="E51" s="26">
        <f t="shared" si="1"/>
        <v>44.75504322766571</v>
      </c>
    </row>
    <row r="52" spans="1:5" ht="102.75" customHeight="1">
      <c r="A52" s="20" t="s">
        <v>18</v>
      </c>
      <c r="B52" s="25" t="s">
        <v>164</v>
      </c>
      <c r="C52" s="20">
        <v>2300.3</v>
      </c>
      <c r="D52" s="20">
        <v>1040.2</v>
      </c>
      <c r="E52" s="26">
        <f t="shared" si="1"/>
        <v>45.220188671042905</v>
      </c>
    </row>
    <row r="53" spans="1:5" ht="25.5" customHeight="1">
      <c r="A53" s="20" t="s">
        <v>158</v>
      </c>
      <c r="B53" s="25" t="s">
        <v>139</v>
      </c>
      <c r="C53" s="20">
        <v>3</v>
      </c>
      <c r="D53" s="20"/>
      <c r="E53" s="26">
        <f t="shared" si="1"/>
        <v>0</v>
      </c>
    </row>
    <row r="54" spans="1:5" ht="37.5" customHeight="1">
      <c r="A54" s="20" t="s">
        <v>159</v>
      </c>
      <c r="B54" s="25" t="s">
        <v>140</v>
      </c>
      <c r="C54" s="20">
        <v>126</v>
      </c>
      <c r="D54" s="20">
        <v>39.7</v>
      </c>
      <c r="E54" s="26">
        <f t="shared" si="1"/>
        <v>31.507936507936513</v>
      </c>
    </row>
    <row r="55" spans="1:5" ht="24.75" customHeight="1">
      <c r="A55" s="21" t="s">
        <v>19</v>
      </c>
      <c r="B55" s="24" t="s">
        <v>20</v>
      </c>
      <c r="C55" s="21">
        <f>C56</f>
        <v>78.9</v>
      </c>
      <c r="D55" s="21">
        <f>D56</f>
        <v>32.4</v>
      </c>
      <c r="E55" s="23">
        <f t="shared" si="1"/>
        <v>41.064638783269956</v>
      </c>
    </row>
    <row r="56" spans="1:5" ht="36.75" customHeight="1">
      <c r="A56" s="20" t="s">
        <v>42</v>
      </c>
      <c r="B56" s="25" t="s">
        <v>43</v>
      </c>
      <c r="C56" s="20">
        <v>78.9</v>
      </c>
      <c r="D56" s="20">
        <v>32.4</v>
      </c>
      <c r="E56" s="26">
        <f t="shared" si="1"/>
        <v>41.064638783269956</v>
      </c>
    </row>
    <row r="57" spans="1:5" ht="35.25" customHeight="1">
      <c r="A57" s="21" t="s">
        <v>21</v>
      </c>
      <c r="B57" s="24" t="s">
        <v>186</v>
      </c>
      <c r="C57" s="21">
        <f>C58+C59</f>
        <v>57</v>
      </c>
      <c r="D57" s="21">
        <f>D58+D59</f>
        <v>21.3</v>
      </c>
      <c r="E57" s="23">
        <f t="shared" si="1"/>
        <v>37.368421052631575</v>
      </c>
    </row>
    <row r="58" spans="1:5" ht="72.75" customHeight="1">
      <c r="A58" s="20" t="s">
        <v>22</v>
      </c>
      <c r="B58" s="80" t="s">
        <v>141</v>
      </c>
      <c r="C58" s="20">
        <v>27</v>
      </c>
      <c r="D58" s="20">
        <v>9</v>
      </c>
      <c r="E58" s="26">
        <f t="shared" si="1"/>
        <v>33.33333333333333</v>
      </c>
    </row>
    <row r="59" spans="1:5" ht="45" customHeight="1">
      <c r="A59" s="20" t="s">
        <v>115</v>
      </c>
      <c r="B59" s="25" t="s">
        <v>187</v>
      </c>
      <c r="C59" s="20">
        <v>30</v>
      </c>
      <c r="D59" s="20">
        <v>12.3</v>
      </c>
      <c r="E59" s="26">
        <f t="shared" si="1"/>
        <v>41</v>
      </c>
    </row>
    <row r="60" spans="1:5" ht="27.75" customHeight="1">
      <c r="A60" s="21" t="s">
        <v>37</v>
      </c>
      <c r="B60" s="24" t="s">
        <v>38</v>
      </c>
      <c r="C60" s="21">
        <f>C61+C62</f>
        <v>489.4</v>
      </c>
      <c r="D60" s="21">
        <f>D61+D62</f>
        <v>103.5</v>
      </c>
      <c r="E60" s="23">
        <f t="shared" si="1"/>
        <v>21.14834491213731</v>
      </c>
    </row>
    <row r="61" spans="1:5" ht="42.75" customHeight="1">
      <c r="A61" s="20" t="s">
        <v>175</v>
      </c>
      <c r="B61" s="25" t="s">
        <v>237</v>
      </c>
      <c r="C61" s="20">
        <v>469.4</v>
      </c>
      <c r="D61" s="20">
        <v>87.5</v>
      </c>
      <c r="E61" s="26">
        <f t="shared" si="1"/>
        <v>18.64081806561568</v>
      </c>
    </row>
    <row r="62" spans="1:5" ht="34.5" customHeight="1">
      <c r="A62" s="20" t="s">
        <v>58</v>
      </c>
      <c r="B62" s="25" t="s">
        <v>116</v>
      </c>
      <c r="C62" s="20">
        <v>20</v>
      </c>
      <c r="D62" s="20">
        <v>16</v>
      </c>
      <c r="E62" s="26">
        <f t="shared" si="1"/>
        <v>80</v>
      </c>
    </row>
    <row r="63" spans="1:5" ht="36" customHeight="1">
      <c r="A63" s="21" t="s">
        <v>23</v>
      </c>
      <c r="B63" s="24" t="s">
        <v>24</v>
      </c>
      <c r="C63" s="21">
        <f>SUM(C64:C65)</f>
        <v>752</v>
      </c>
      <c r="D63" s="21">
        <f>SUM(D64:D65)</f>
        <v>322.5</v>
      </c>
      <c r="E63" s="23">
        <f t="shared" si="1"/>
        <v>42.88563829787234</v>
      </c>
    </row>
    <row r="64" spans="1:5" ht="33" customHeight="1">
      <c r="A64" s="20" t="s">
        <v>25</v>
      </c>
      <c r="B64" s="25" t="s">
        <v>36</v>
      </c>
      <c r="C64" s="20">
        <v>230</v>
      </c>
      <c r="D64" s="20">
        <v>177.1</v>
      </c>
      <c r="E64" s="26">
        <f t="shared" si="1"/>
        <v>77</v>
      </c>
    </row>
    <row r="65" spans="1:5" ht="24.75" customHeight="1">
      <c r="A65" s="20" t="s">
        <v>44</v>
      </c>
      <c r="B65" s="25" t="s">
        <v>34</v>
      </c>
      <c r="C65" s="20">
        <v>522</v>
      </c>
      <c r="D65" s="20">
        <v>145.4</v>
      </c>
      <c r="E65" s="26">
        <f t="shared" si="1"/>
        <v>27.8544061302682</v>
      </c>
    </row>
    <row r="66" spans="1:5" ht="21" customHeight="1">
      <c r="A66" s="21" t="s">
        <v>26</v>
      </c>
      <c r="B66" s="24" t="s">
        <v>27</v>
      </c>
      <c r="C66" s="21">
        <f>C67</f>
        <v>63</v>
      </c>
      <c r="D66" s="21">
        <f>D67</f>
        <v>0</v>
      </c>
      <c r="E66" s="23">
        <f t="shared" si="1"/>
        <v>0</v>
      </c>
    </row>
    <row r="67" spans="1:5" ht="40.5" customHeight="1">
      <c r="A67" s="20" t="s">
        <v>32</v>
      </c>
      <c r="B67" s="25" t="s">
        <v>45</v>
      </c>
      <c r="C67" s="20">
        <v>63</v>
      </c>
      <c r="D67" s="20"/>
      <c r="E67" s="26">
        <f t="shared" si="1"/>
        <v>0</v>
      </c>
    </row>
    <row r="68" spans="1:5" ht="27.75" customHeight="1">
      <c r="A68" s="21" t="s">
        <v>28</v>
      </c>
      <c r="B68" s="24" t="s">
        <v>204</v>
      </c>
      <c r="C68" s="21">
        <f>C69</f>
        <v>1717.4</v>
      </c>
      <c r="D68" s="21">
        <f>D69</f>
        <v>687.7</v>
      </c>
      <c r="E68" s="23">
        <f t="shared" si="1"/>
        <v>40.04308838942588</v>
      </c>
    </row>
    <row r="69" spans="1:5" ht="22.5" customHeight="1">
      <c r="A69" s="20" t="s">
        <v>29</v>
      </c>
      <c r="B69" s="25" t="s">
        <v>30</v>
      </c>
      <c r="C69" s="20">
        <v>1717.4</v>
      </c>
      <c r="D69" s="20">
        <v>687.7</v>
      </c>
      <c r="E69" s="26">
        <f t="shared" si="1"/>
        <v>40.04308838942588</v>
      </c>
    </row>
    <row r="70" spans="1:5" ht="23.25" customHeight="1">
      <c r="A70" s="21">
        <v>1100</v>
      </c>
      <c r="B70" s="24" t="s">
        <v>60</v>
      </c>
      <c r="C70" s="21">
        <f>C71</f>
        <v>30</v>
      </c>
      <c r="D70" s="21">
        <f>D71</f>
        <v>0</v>
      </c>
      <c r="E70" s="23">
        <f t="shared" si="1"/>
        <v>0</v>
      </c>
    </row>
    <row r="71" spans="1:5" ht="24" customHeight="1">
      <c r="A71" s="20">
        <v>1101</v>
      </c>
      <c r="B71" s="25" t="s">
        <v>161</v>
      </c>
      <c r="C71" s="20">
        <v>30</v>
      </c>
      <c r="D71" s="20"/>
      <c r="E71" s="26">
        <f t="shared" si="1"/>
        <v>0</v>
      </c>
    </row>
    <row r="72" spans="1:5" ht="26.25" customHeight="1">
      <c r="A72" s="21">
        <v>1200</v>
      </c>
      <c r="B72" s="24" t="s">
        <v>162</v>
      </c>
      <c r="C72" s="21">
        <f>C73</f>
        <v>52</v>
      </c>
      <c r="D72" s="21">
        <f>D73</f>
        <v>5.3</v>
      </c>
      <c r="E72" s="23">
        <f t="shared" si="1"/>
        <v>10.192307692307692</v>
      </c>
    </row>
    <row r="73" spans="1:5" ht="40.5" customHeight="1">
      <c r="A73" s="20">
        <v>1202</v>
      </c>
      <c r="B73" s="25" t="s">
        <v>163</v>
      </c>
      <c r="C73" s="20">
        <v>52</v>
      </c>
      <c r="D73" s="20">
        <v>5.3</v>
      </c>
      <c r="E73" s="26">
        <f t="shared" si="1"/>
        <v>10.192307692307692</v>
      </c>
    </row>
    <row r="74" spans="1:5" ht="28.5" customHeight="1">
      <c r="A74" s="20"/>
      <c r="B74" s="21" t="s">
        <v>31</v>
      </c>
      <c r="C74" s="21">
        <f>C72+C70+C68+C66+C63+C60+C57+C55+C50</f>
        <v>6363</v>
      </c>
      <c r="D74" s="21">
        <f>D72+D70+D68+D66+D63+D60+D57+D55+D50</f>
        <v>2563.2000000000003</v>
      </c>
      <c r="E74" s="23">
        <f t="shared" si="1"/>
        <v>40.28288543140029</v>
      </c>
    </row>
    <row r="75" spans="1:5" ht="47.25">
      <c r="A75" s="66" t="s">
        <v>98</v>
      </c>
      <c r="B75" s="67" t="s">
        <v>100</v>
      </c>
      <c r="C75" s="61">
        <f>C48-C74</f>
        <v>-229.80000000000018</v>
      </c>
      <c r="D75" s="61">
        <f>D48-D74</f>
        <v>-320.00000000000045</v>
      </c>
      <c r="E75" s="68"/>
    </row>
    <row r="76" spans="1:5" ht="31.5">
      <c r="A76" s="21" t="s">
        <v>99</v>
      </c>
      <c r="B76" s="31" t="s">
        <v>101</v>
      </c>
      <c r="C76" s="32">
        <f>-C75</f>
        <v>229.80000000000018</v>
      </c>
      <c r="D76" s="32">
        <f>-D75</f>
        <v>320.00000000000045</v>
      </c>
      <c r="E76" s="33"/>
    </row>
    <row r="77" spans="1:5" ht="17.25" customHeight="1">
      <c r="A77" s="34"/>
      <c r="B77" s="31" t="s">
        <v>102</v>
      </c>
      <c r="C77" s="32">
        <f>C76</f>
        <v>229.80000000000018</v>
      </c>
      <c r="D77" s="32">
        <f>D76</f>
        <v>320.00000000000045</v>
      </c>
      <c r="E77" s="33"/>
    </row>
  </sheetData>
  <sheetProtection/>
  <mergeCells count="5">
    <mergeCell ref="C1:E1"/>
    <mergeCell ref="C3:E3"/>
    <mergeCell ref="A6:E6"/>
    <mergeCell ref="A7:E7"/>
    <mergeCell ref="A49:E49"/>
  </mergeCells>
  <printOptions/>
  <pageMargins left="0.57" right="0.19" top="0.32" bottom="0.2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2015-04-16T07:46:57Z</cp:lastPrinted>
  <dcterms:created xsi:type="dcterms:W3CDTF">2007-04-12T05:30:39Z</dcterms:created>
  <dcterms:modified xsi:type="dcterms:W3CDTF">2016-08-04T06:59:10Z</dcterms:modified>
  <cp:category/>
  <cp:version/>
  <cp:contentType/>
  <cp:contentStatus/>
</cp:coreProperties>
</file>